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18 Водосточные системы GL" sheetId="1" r:id="rId1"/>
  </sheets>
  <externalReferences>
    <externalReference r:id="rId2"/>
    <externalReference r:id="rId3"/>
    <externalReference r:id="rId4"/>
  </externalReferences>
  <definedNames>
    <definedName name="__xlnm.Print_Area">#REF!</definedName>
    <definedName name="_12______Excel_BuiltIn__FilterDatabase_1">'[1]1 Grand Line'!#REF!</definedName>
    <definedName name="_13______Excel_BuiltIn__FilterDatabase_1_1">'[2]2 Optima'!#REF!</definedName>
    <definedName name="_14______Excel_BuiltIn__FilterDatabase_2_1">'[2]6 Упаковка'!#REF!</definedName>
    <definedName name="_15______Excel_BuiltIn_Print_Area_1_1">#REF!</definedName>
    <definedName name="_21_____Excel_BuiltIn__FilterDatabase_1">'[1]1 Grand Line'!#REF!</definedName>
    <definedName name="_22_____Excel_BuiltIn__FilterDatabase_1_1">'[2]2 Optima'!#REF!</definedName>
    <definedName name="_23_____Excel_BuiltIn__FilterDatabase_2_1">'[2]6 Упаковка'!#REF!</definedName>
    <definedName name="_24_____Excel_BuiltIn_Print_Area_1_1">#REF!</definedName>
    <definedName name="_30____Excel_BuiltIn__FilterDatabase_1">'[1]1 Grand Line'!#REF!</definedName>
    <definedName name="_31____Excel_BuiltIn__FilterDatabase_1_1">'[2]2 Optima'!#REF!</definedName>
    <definedName name="_32____Excel_BuiltIn__FilterDatabase_2_1">'[2]6 Упаковка'!#REF!</definedName>
    <definedName name="_33____Excel_BuiltIn_Print_Area_1_1">#REF!</definedName>
    <definedName name="_39___Excel_BuiltIn__FilterDatabase_1">'[1]1 Grand Line'!#REF!</definedName>
    <definedName name="_40___Excel_BuiltIn__FilterDatabase_1_1">'[2]2 Optima'!#REF!</definedName>
    <definedName name="_41___Excel_BuiltIn__FilterDatabase_2_1">'[2]6 Упаковка'!#REF!</definedName>
    <definedName name="_42___Excel_BuiltIn_Print_Area_1_1">#REF!</definedName>
    <definedName name="_48__Excel_BuiltIn__FilterDatabase_1">'[1]1 Grand Line'!#REF!</definedName>
    <definedName name="_49__Excel_BuiltIn__FilterDatabase_1_1">'[2]2 Optima'!#REF!</definedName>
    <definedName name="_50__Excel_BuiltIn__FilterDatabase_2_1">'[2]6 Упаковка'!#REF!</definedName>
    <definedName name="_51__Excel_BuiltIn_Print_Area_1_1">#REF!</definedName>
    <definedName name="_57_Excel_BuiltIn__FilterDatabase_1">'[1]1 Grand Line'!#REF!</definedName>
    <definedName name="_58_Excel_BuiltIn__FilterDatabase_1_1">'[2]2 Optima'!#REF!</definedName>
    <definedName name="_59_Excel_BuiltIn__FilterDatabase_2_1">'[2]6 Упаковка'!#REF!</definedName>
    <definedName name="_6_______Excel_BuiltIn__FilterDatabase_1">'[1]1 Grand Line'!#REF!</definedName>
    <definedName name="_60_Excel_BuiltIn_Print_Area_1_1">#REF!</definedName>
    <definedName name="Excel_BuiltIn__FilterDatabase">'[3]1 Grand Line'!#REF!</definedName>
    <definedName name="Excel_BuiltIn__FilterDatabase_1">'[2]2 Optima'!#REF!</definedName>
    <definedName name="Excel_BuiltIn__FilterDatabase_2">'[2]6 Упаковка'!#REF!</definedName>
    <definedName name="Excel_BuiltIn_Print_Area_1">#REF!</definedName>
    <definedName name="Print_Area">#REF!</definedName>
    <definedName name="Print_Area_1">#REF!</definedName>
    <definedName name="_xlnm.Print_Area" localSheetId="0">'18 Водосточные системы GL'!$A$1:$H$56</definedName>
  </definedNames>
  <calcPr calcId="124519" refMode="R1C1"/>
</workbook>
</file>

<file path=xl/calcChain.xml><?xml version="1.0" encoding="utf-8"?>
<calcChain xmlns="http://schemas.openxmlformats.org/spreadsheetml/2006/main">
  <c r="F35" i="1"/>
  <c r="E35"/>
  <c r="D35"/>
  <c r="F34"/>
  <c r="E34"/>
  <c r="D34"/>
  <c r="F33"/>
  <c r="E33"/>
  <c r="D33"/>
  <c r="F32"/>
  <c r="E32"/>
  <c r="D32"/>
  <c r="F31"/>
  <c r="E31"/>
  <c r="D31"/>
  <c r="F30"/>
  <c r="E30"/>
  <c r="D30"/>
  <c r="F29"/>
  <c r="E29"/>
  <c r="D29"/>
  <c r="F28"/>
  <c r="E28"/>
  <c r="D28"/>
  <c r="F27"/>
  <c r="E27"/>
  <c r="D27"/>
  <c r="F26"/>
  <c r="F25"/>
  <c r="E25"/>
  <c r="E24"/>
  <c r="D24"/>
  <c r="F23"/>
  <c r="E23"/>
  <c r="D23"/>
  <c r="F22"/>
  <c r="E22"/>
  <c r="D22"/>
  <c r="F21"/>
  <c r="E21"/>
  <c r="D21"/>
  <c r="F20"/>
  <c r="E20"/>
  <c r="D20"/>
  <c r="F19"/>
  <c r="E19"/>
  <c r="D19"/>
  <c r="F18"/>
  <c r="E18"/>
  <c r="D18"/>
  <c r="F17"/>
  <c r="E17"/>
  <c r="D17"/>
  <c r="F16"/>
  <c r="E16"/>
  <c r="D16"/>
</calcChain>
</file>

<file path=xl/sharedStrings.xml><?xml version="1.0" encoding="utf-8"?>
<sst xmlns="http://schemas.openxmlformats.org/spreadsheetml/2006/main" count="73" uniqueCount="45">
  <si>
    <t>Водосточные системы Grand Line®</t>
  </si>
  <si>
    <t xml:space="preserve">цены действительны с </t>
  </si>
  <si>
    <t>Название элемента</t>
  </si>
  <si>
    <t>Ед. изм.</t>
  </si>
  <si>
    <t>Рекомендуемая розничная цена, руб.</t>
  </si>
  <si>
    <t>125*90 мм
Aluzinc</t>
  </si>
  <si>
    <t>125*90 мм
Granite</t>
  </si>
  <si>
    <t>150*100 мм
Granite</t>
  </si>
  <si>
    <t>Полукруглый желоб,  3м</t>
  </si>
  <si>
    <t>шт.</t>
  </si>
  <si>
    <t>Соединитель желоба</t>
  </si>
  <si>
    <t>Заглушка желоба</t>
  </si>
  <si>
    <t>Угол желоба, внут, внеш, 90º</t>
  </si>
  <si>
    <t>Угол желоба, внут, внеш, 135º</t>
  </si>
  <si>
    <t>Воронка желоба</t>
  </si>
  <si>
    <t>Воронка водосборная</t>
  </si>
  <si>
    <t>Крюк длинный</t>
  </si>
  <si>
    <t>Крюк короткий</t>
  </si>
  <si>
    <t>-</t>
  </si>
  <si>
    <t>Крюк длинный полоса</t>
  </si>
  <si>
    <t>Крюк короткий полоса</t>
  </si>
  <si>
    <t>Тройник трубы</t>
  </si>
  <si>
    <t>Круглая труба, 3м</t>
  </si>
  <si>
    <t>Круглая труба соединительная 1м</t>
  </si>
  <si>
    <t>Колено трубы, 60º</t>
  </si>
  <si>
    <t>Колено стока</t>
  </si>
  <si>
    <t>Кронштейн трубы  на кирпич</t>
  </si>
  <si>
    <t>Кронштейн трубы  на дерево</t>
  </si>
  <si>
    <t xml:space="preserve">Соединитель трубы </t>
  </si>
  <si>
    <t>Защелка для кронштейна</t>
  </si>
  <si>
    <t>Резиновый уплотнитель</t>
  </si>
  <si>
    <t>Письменная гарантия Grand Line</t>
  </si>
  <si>
    <t>25 лет</t>
  </si>
  <si>
    <t>Герметик Tytan бесцветный (310 мл.)</t>
  </si>
  <si>
    <t>Пистолет для герметика Caulker</t>
  </si>
  <si>
    <t>Инструмент для загиба крюков 810 мм</t>
  </si>
  <si>
    <t>Клещи "Гофра"</t>
  </si>
  <si>
    <t>Стенд "Водостока GL" (150/100 или 125/90)</t>
  </si>
  <si>
    <t xml:space="preserve">Водосток с полимерным покрытием представлен в следующих цветах: </t>
  </si>
  <si>
    <t xml:space="preserve">диаметр 125/90 - RAL 3005, RAL 6005, RAL 7024, RAL 8017, RAL 9003, RAL 9005, RR 11, RR 29, RR 32, AlZn; </t>
  </si>
  <si>
    <t>диаметр 150/100 - RAL 8017, RAL 9003, RR 11, RR 32</t>
  </si>
  <si>
    <t xml:space="preserve">Водосточная система Grand Line® изготовлена из оцинкованной стали с двухсторонним полимерным покрытием Granite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</si>
  <si>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и покрытием Aluzinc.</t>
  </si>
  <si>
    <t>Все цены указаны с НДС н</t>
  </si>
  <si>
    <t xml:space="preserve">Сопутствующие товары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</si>
</sst>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[$€]* #,##0.00_);_([$€]* \(#,##0.00\);_([$€]* &quot;-&quot;??_);_(@_)"/>
    <numFmt numFmtId="165" formatCode="_([$€]* #,##0.00_);_([$€]* \(#,##0.00\);_([$€]* \-??_);_(@_)"/>
    <numFmt numFmtId="166" formatCode="_(\$* #,##0.00_);_(\$* \(#,##0.00\);_(\$* \-??_);_(@_)"/>
    <numFmt numFmtId="167" formatCode="_(* #,##0.00_);_(* \(#,##0.00\);_(* &quot;-&quot;??_);_(@_)"/>
    <numFmt numFmtId="168" formatCode="_-* #,##0.00_р_._-;\-* #,##0.00_р_._-;_-* \-??_р_._-;_-@_-"/>
    <numFmt numFmtId="169" formatCode="_(* #,##0.00_);_(* \(#,##0.00\);_(* \-??_);_(@_)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40"/>
      <color indexed="10"/>
      <name val="Arial"/>
      <family val="2"/>
      <charset val="204"/>
    </font>
    <font>
      <b/>
      <sz val="36"/>
      <color indexed="10"/>
      <name val="Arial"/>
      <family val="2"/>
      <charset val="204"/>
    </font>
    <font>
      <u/>
      <sz val="10"/>
      <color indexed="12"/>
      <name val="Arial Cyr"/>
      <charset val="204"/>
    </font>
    <font>
      <sz val="3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30"/>
      <name val="Arial"/>
      <family val="2"/>
      <charset val="204"/>
    </font>
    <font>
      <sz val="22"/>
      <name val="Arial Cyr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b/>
      <sz val="18"/>
      <color indexed="8"/>
      <name val="Arial"/>
      <family val="2"/>
      <charset val="204"/>
    </font>
    <font>
      <u/>
      <sz val="28"/>
      <name val="Arial"/>
      <family val="2"/>
      <charset val="204"/>
    </font>
    <font>
      <sz val="28"/>
      <name val="Arial"/>
      <family val="2"/>
      <charset val="204"/>
    </font>
    <font>
      <sz val="24"/>
      <name val="Arial"/>
      <family val="2"/>
      <charset val="204"/>
    </font>
    <font>
      <sz val="24"/>
      <name val="Arial Cyr"/>
      <charset val="204"/>
    </font>
    <font>
      <sz val="28"/>
      <name val="Arial Cyr"/>
      <charset val="204"/>
    </font>
    <font>
      <b/>
      <sz val="28"/>
      <name val="Arial"/>
      <family val="2"/>
      <charset val="204"/>
    </font>
    <font>
      <b/>
      <sz val="40"/>
      <name val="Arial Cyr"/>
      <charset val="204"/>
    </font>
    <font>
      <b/>
      <sz val="22"/>
      <name val="Arial Cyr"/>
      <charset val="204"/>
    </font>
    <font>
      <b/>
      <sz val="26"/>
      <name val="Arial Cyr"/>
      <charset val="204"/>
    </font>
    <font>
      <sz val="40"/>
      <name val="Arial Cyr"/>
      <charset val="204"/>
    </font>
    <font>
      <sz val="10"/>
      <name val="Arial"/>
      <family val="2"/>
      <charset val="177"/>
    </font>
    <font>
      <sz val="10"/>
      <name val="Helv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Mang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8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/>
    <xf numFmtId="2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13" borderId="9" applyNumberFormat="0" applyAlignment="0" applyProtection="0"/>
    <xf numFmtId="0" fontId="30" fillId="14" borderId="9" applyNumberFormat="0" applyAlignment="0" applyProtection="0"/>
    <xf numFmtId="0" fontId="30" fillId="14" borderId="9" applyNumberFormat="0" applyAlignment="0" applyProtection="0"/>
    <xf numFmtId="0" fontId="30" fillId="13" borderId="9" applyNumberFormat="0" applyAlignment="0" applyProtection="0"/>
    <xf numFmtId="0" fontId="30" fillId="13" borderId="9" applyNumberFormat="0" applyAlignment="0" applyProtection="0"/>
    <xf numFmtId="0" fontId="31" fillId="39" borderId="10" applyNumberFormat="0" applyAlignment="0" applyProtection="0"/>
    <xf numFmtId="0" fontId="31" fillId="40" borderId="10" applyNumberFormat="0" applyAlignment="0" applyProtection="0"/>
    <xf numFmtId="0" fontId="31" fillId="40" borderId="10" applyNumberFormat="0" applyAlignment="0" applyProtection="0"/>
    <xf numFmtId="0" fontId="31" fillId="39" borderId="10" applyNumberFormat="0" applyAlignment="0" applyProtection="0"/>
    <xf numFmtId="0" fontId="31" fillId="39" borderId="10" applyNumberFormat="0" applyAlignment="0" applyProtection="0"/>
    <xf numFmtId="0" fontId="32" fillId="39" borderId="9" applyNumberFormat="0" applyAlignment="0" applyProtection="0"/>
    <xf numFmtId="0" fontId="32" fillId="40" borderId="9" applyNumberFormat="0" applyAlignment="0" applyProtection="0"/>
    <xf numFmtId="0" fontId="32" fillId="40" borderId="9" applyNumberFormat="0" applyAlignment="0" applyProtection="0"/>
    <xf numFmtId="0" fontId="32" fillId="39" borderId="9" applyNumberFormat="0" applyAlignment="0" applyProtection="0"/>
    <xf numFmtId="0" fontId="32" fillId="39" borderId="9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166" fontId="8" fillId="0" borderId="0" applyFill="0" applyBorder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9" fillId="0" borderId="0" applyNumberFormat="0" applyFill="0" applyBorder="0" applyProtection="0">
      <alignment horizontal="left"/>
    </xf>
    <xf numFmtId="0" fontId="38" fillId="41" borderId="15" applyNumberFormat="0" applyAlignment="0" applyProtection="0"/>
    <xf numFmtId="0" fontId="38" fillId="42" borderId="15" applyNumberFormat="0" applyAlignment="0" applyProtection="0"/>
    <xf numFmtId="0" fontId="38" fillId="42" borderId="15" applyNumberFormat="0" applyAlignment="0" applyProtection="0"/>
    <xf numFmtId="0" fontId="38" fillId="41" borderId="15" applyNumberFormat="0" applyAlignment="0" applyProtection="0"/>
    <xf numFmtId="0" fontId="38" fillId="41" borderId="15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2" fillId="0" borderId="0"/>
    <xf numFmtId="0" fontId="41" fillId="0" borderId="0"/>
    <xf numFmtId="0" fontId="41" fillId="0" borderId="0"/>
    <xf numFmtId="0" fontId="2" fillId="0" borderId="0"/>
    <xf numFmtId="0" fontId="28" fillId="0" borderId="0"/>
    <xf numFmtId="0" fontId="8" fillId="0" borderId="0"/>
    <xf numFmtId="0" fontId="1" fillId="0" borderId="0"/>
    <xf numFmtId="0" fontId="1" fillId="0" borderId="0"/>
    <xf numFmtId="0" fontId="28" fillId="0" borderId="0"/>
    <xf numFmtId="0" fontId="4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45" borderId="16" applyNumberFormat="0" applyFont="0" applyAlignment="0" applyProtection="0"/>
    <xf numFmtId="0" fontId="8" fillId="46" borderId="16" applyNumberFormat="0" applyAlignment="0" applyProtection="0"/>
    <xf numFmtId="0" fontId="8" fillId="46" borderId="16" applyNumberFormat="0" applyAlignment="0" applyProtection="0"/>
    <xf numFmtId="0" fontId="2" fillId="45" borderId="16" applyNumberFormat="0" applyFont="0" applyAlignment="0" applyProtection="0"/>
    <xf numFmtId="0" fontId="2" fillId="45" borderId="16" applyNumberFormat="0" applyFont="0" applyAlignment="0" applyProtection="0"/>
    <xf numFmtId="9" fontId="2" fillId="0" borderId="0" applyFont="0" applyFill="0" applyBorder="0" applyAlignment="0" applyProtection="0"/>
    <xf numFmtId="9" fontId="44" fillId="0" borderId="0" applyFill="0" applyBorder="0" applyAlignment="0" applyProtection="0"/>
    <xf numFmtId="9" fontId="4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2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41" fillId="0" borderId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41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</cellStyleXfs>
  <cellXfs count="84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/>
    </xf>
    <xf numFmtId="0" fontId="5" fillId="0" borderId="0" xfId="2" applyFont="1" applyAlignment="1"/>
    <xf numFmtId="1" fontId="7" fillId="0" borderId="2" xfId="3" applyNumberFormat="1" applyFont="1" applyFill="1" applyBorder="1" applyAlignment="1" applyProtection="1">
      <alignment vertical="center" wrapText="1"/>
    </xf>
    <xf numFmtId="0" fontId="7" fillId="0" borderId="0" xfId="1" applyFont="1" applyAlignment="1">
      <alignment vertical="center"/>
    </xf>
    <xf numFmtId="1" fontId="7" fillId="0" borderId="2" xfId="4" applyNumberFormat="1" applyFont="1" applyFill="1" applyBorder="1" applyAlignment="1">
      <alignment horizontal="left"/>
    </xf>
    <xf numFmtId="1" fontId="7" fillId="0" borderId="2" xfId="4" applyNumberFormat="1" applyFont="1" applyFill="1" applyBorder="1" applyAlignment="1"/>
    <xf numFmtId="0" fontId="9" fillId="0" borderId="0" xfId="1" applyFont="1"/>
    <xf numFmtId="0" fontId="10" fillId="0" borderId="0" xfId="1" applyFont="1" applyFill="1" applyBorder="1" applyAlignment="1">
      <alignment vertical="center" wrapText="1"/>
    </xf>
    <xf numFmtId="0" fontId="9" fillId="0" borderId="0" xfId="1" applyFont="1" applyFill="1" applyBorder="1"/>
    <xf numFmtId="0" fontId="10" fillId="2" borderId="4" xfId="1" applyFont="1" applyFill="1" applyBorder="1" applyAlignment="1">
      <alignment horizontal="center" wrapText="1"/>
    </xf>
    <xf numFmtId="0" fontId="10" fillId="2" borderId="8" xfId="1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1" fontId="7" fillId="0" borderId="8" xfId="1" applyNumberFormat="1" applyFont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/>
    <xf numFmtId="0" fontId="7" fillId="0" borderId="8" xfId="1" applyFont="1" applyFill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0" fontId="10" fillId="0" borderId="0" xfId="1" applyFont="1" applyFill="1" applyBorder="1" applyAlignment="1"/>
    <xf numFmtId="0" fontId="10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1" fontId="7" fillId="0" borderId="7" xfId="1" applyNumberFormat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/>
    </xf>
    <xf numFmtId="0" fontId="12" fillId="0" borderId="0" xfId="5" applyFont="1" applyBorder="1" applyAlignment="1">
      <alignment vertical="center"/>
    </xf>
    <xf numFmtId="0" fontId="3" fillId="0" borderId="0" xfId="1" applyFont="1" applyBorder="1"/>
    <xf numFmtId="0" fontId="10" fillId="0" borderId="8" xfId="1" applyFont="1" applyFill="1" applyBorder="1" applyAlignment="1">
      <alignment vertical="center" wrapText="1"/>
    </xf>
    <xf numFmtId="0" fontId="14" fillId="0" borderId="0" xfId="6" applyFont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1" fontId="7" fillId="0" borderId="0" xfId="1" applyNumberFormat="1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0" fontId="15" fillId="0" borderId="0" xfId="1" applyFont="1"/>
    <xf numFmtId="0" fontId="16" fillId="0" borderId="0" xfId="1" applyFont="1"/>
    <xf numFmtId="0" fontId="7" fillId="0" borderId="0" xfId="1" applyFont="1"/>
    <xf numFmtId="0" fontId="7" fillId="0" borderId="0" xfId="1" applyFont="1" applyFill="1" applyBorder="1"/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19" fillId="0" borderId="0" xfId="1" applyFont="1"/>
    <xf numFmtId="0" fontId="16" fillId="0" borderId="0" xfId="1" applyNumberFormat="1" applyFont="1" applyAlignment="1">
      <alignment vertical="center" wrapText="1"/>
    </xf>
    <xf numFmtId="0" fontId="16" fillId="0" borderId="0" xfId="1" applyFont="1" applyBorder="1" applyAlignment="1">
      <alignment horizontal="left"/>
    </xf>
    <xf numFmtId="0" fontId="7" fillId="0" borderId="0" xfId="1" applyNumberFormat="1" applyFont="1" applyAlignment="1">
      <alignment vertical="center" wrapText="1"/>
    </xf>
    <xf numFmtId="0" fontId="20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7" fillId="0" borderId="0" xfId="1" applyFont="1" applyBorder="1" applyAlignment="1">
      <alignment horizontal="left"/>
    </xf>
    <xf numFmtId="0" fontId="23" fillId="0" borderId="0" xfId="2" applyFont="1" applyFill="1" applyBorder="1" applyAlignment="1">
      <alignment vertical="center" wrapText="1"/>
    </xf>
    <xf numFmtId="0" fontId="3" fillId="0" borderId="0" xfId="1" applyFont="1" applyFill="1" applyBorder="1"/>
    <xf numFmtId="9" fontId="24" fillId="0" borderId="0" xfId="2" applyNumberFormat="1" applyFont="1" applyFill="1" applyBorder="1" applyAlignment="1">
      <alignment vertical="center"/>
    </xf>
    <xf numFmtId="0" fontId="22" fillId="0" borderId="4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9" fontId="24" fillId="0" borderId="4" xfId="2" applyNumberFormat="1" applyFont="1" applyFill="1" applyBorder="1" applyAlignment="1">
      <alignment horizontal="center" vertical="center"/>
    </xf>
    <xf numFmtId="9" fontId="24" fillId="0" borderId="8" xfId="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1" fillId="0" borderId="18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14" fontId="7" fillId="0" borderId="0" xfId="1" applyNumberFormat="1" applyFont="1" applyBorder="1" applyAlignment="1">
      <alignment horizontal="left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7" fillId="47" borderId="8" xfId="1" applyFont="1" applyFill="1" applyBorder="1" applyAlignment="1">
      <alignment vertical="center"/>
    </xf>
  </cellXfs>
  <cellStyles count="538">
    <cellStyle name=" 1" xfId="7"/>
    <cellStyle name="_~1613671" xfId="8"/>
    <cellStyle name="_~1613671 2" xfId="9"/>
    <cellStyle name="_~1613671 3" xfId="10"/>
    <cellStyle name="_~1613671 4" xfId="11"/>
    <cellStyle name="_~1613671_10 Комплектующие" xfId="12"/>
    <cellStyle name="_~1613671_11 ЭБК GL" xfId="13"/>
    <cellStyle name="_~1613671_12 ЭБК Optima" xfId="14"/>
    <cellStyle name="_~1613671_15 Виниловый сайдинг GL AMERIKA" xfId="15"/>
    <cellStyle name="_~1613671_21 Эл-ты панельных ограждений" xfId="16"/>
    <cellStyle name="_~1613671_23 Времен.огр.+Рулон+Штакетник" xfId="17"/>
    <cellStyle name="_~1613671_24 Откатные ворота" xfId="18"/>
    <cellStyle name="_~1613671_25 Распашные ворота и калит" xfId="19"/>
    <cellStyle name="_~1613671_26 Locinox" xfId="20"/>
    <cellStyle name="_~1613671_27 Fakro" xfId="21"/>
    <cellStyle name="_~1613671_28 VELUX" xfId="22"/>
    <cellStyle name="_~1613671_3 Черепица Decra" xfId="23"/>
    <cellStyle name="_~1613671_30 Вентиляция Vilpe" xfId="24"/>
    <cellStyle name="_~1613671_31 Рекламные стенды GL" xfId="25"/>
    <cellStyle name="_~1613671_8 Инструмент GL 1" xfId="26"/>
    <cellStyle name="_~1613671_9 Инструмент GL 2" xfId="27"/>
    <cellStyle name="_~1613671_Прайс комп черепица Decra - c 31.03.2015 - мини Центр" xfId="28"/>
    <cellStyle name="_~7644457" xfId="29"/>
    <cellStyle name="_~7644457 2" xfId="30"/>
    <cellStyle name="_~7644457 3" xfId="31"/>
    <cellStyle name="_~7644457 4" xfId="32"/>
    <cellStyle name="_~7644457_10 Комплектующие" xfId="33"/>
    <cellStyle name="_~7644457_11 ЭБК GL" xfId="34"/>
    <cellStyle name="_~7644457_12 ЭБК Optima" xfId="35"/>
    <cellStyle name="_~7644457_15 Виниловый сайдинг GL AMERIKA" xfId="36"/>
    <cellStyle name="_~7644457_21 Эл-ты панельных ограждений" xfId="37"/>
    <cellStyle name="_~7644457_23 Времен.огр.+Рулон+Штакетник" xfId="38"/>
    <cellStyle name="_~7644457_24 Откатные ворота" xfId="39"/>
    <cellStyle name="_~7644457_25 Распашные ворота и калит" xfId="40"/>
    <cellStyle name="_~7644457_26 Locinox" xfId="41"/>
    <cellStyle name="_~7644457_27 Fakro" xfId="42"/>
    <cellStyle name="_~7644457_28 VELUX" xfId="43"/>
    <cellStyle name="_~7644457_3 Черепица Decra" xfId="44"/>
    <cellStyle name="_~7644457_30 Вентиляция Vilpe" xfId="45"/>
    <cellStyle name="_~7644457_31 Рекламные стенды GL" xfId="46"/>
    <cellStyle name="_~7644457_8 Инструмент GL 1" xfId="47"/>
    <cellStyle name="_~7644457_9 Инструмент GL 2" xfId="48"/>
    <cellStyle name="_~7644457_Прайс комп черепица Decra - c 31.03.2015 - мини Центр" xfId="49"/>
    <cellStyle name="_price_der_nov_раб" xfId="50"/>
    <cellStyle name="_price_der_nov_раб_~2260219" xfId="51"/>
    <cellStyle name="_price_der_nov_раб_~2260219 2" xfId="52"/>
    <cellStyle name="_price_der_nov_раб_~2260219_~2131575" xfId="53"/>
    <cellStyle name="_price_der_nov_раб_~2260219_Decra" xfId="54"/>
    <cellStyle name="_price_der_nov_раб_~2260219_Vilpe" xfId="55"/>
    <cellStyle name="_price_der_nov_раб_~2260219_Дилерский прайс-лист 03.03.14 Единый+Q35" xfId="56"/>
    <cellStyle name="_price_der_nov_раб_~2260219_Макет временных" xfId="57"/>
    <cellStyle name="_price_der_nov_раб_~2260219_Прайс полный ассортимент Центр от 09.07" xfId="58"/>
    <cellStyle name="_price_der_nov_раб_~2260219_Розничный прайс-лист 03.03.14" xfId="59"/>
    <cellStyle name="_price_der_nov_раб_~2260219_Розничный прайс-лист 07.04.14" xfId="60"/>
    <cellStyle name="_price_der_nov_раб_~2260219_Цокольные панели Ванштайн" xfId="61"/>
    <cellStyle name="_price_der_nov_раб_~2260219_Цокольные панели Ванштайн 2" xfId="62"/>
    <cellStyle name="_price_der_nov_раб_~6447645" xfId="63"/>
    <cellStyle name="_price_der_nov_раб_GL розничный прайс Краснодар - 03.09.12" xfId="64"/>
    <cellStyle name="_price_der_nov_раб_дилерский прайс - лист 17.02.12 ПИТЕР" xfId="65"/>
    <cellStyle name="_price_der_nov_раб_дилерский прайс - лист 18.04.12" xfId="66"/>
    <cellStyle name="_price_der_nov_раб_Прайс для Краснодара 2" xfId="67"/>
    <cellStyle name="_price_der_nov_раб_Прайс полный ассортимент 22.12.2010  Центр" xfId="68"/>
    <cellStyle name="_price_der_nov_раб_Прайс полный ассортимент от 06.02.12 Одинцово" xfId="69"/>
    <cellStyle name="_price_der_nov_раб_Прайс полный ассортимент от 06.02.12 Центр" xfId="70"/>
    <cellStyle name="_price_der_nov_раб_Прайс полный ассортимент от 19.10.2011 Центр" xfId="71"/>
    <cellStyle name="_price_der_nov_раб_Прайс полный ассортимент СПБ  от 22.08.12 Ворота + фигурный профнастил" xfId="72"/>
    <cellStyle name="_price_der_nov_раб_Прайс полный ассортимент Центр от 01.06.12" xfId="73"/>
    <cellStyle name="_price_der_nov_раб_Прайс полный ассортимент Центр от 06.08.12" xfId="74"/>
    <cellStyle name="_price_der_nov_раб_Прайс полный ассортимент Центр от 22.08.12 Ворота + фигурный профнастил" xfId="75"/>
    <cellStyle name="_price_der_nov_раб_Прайс полный ассортимент Центр от 29.06.12" xfId="76"/>
    <cellStyle name="_Книга2" xfId="77"/>
    <cellStyle name="_Книга2 2" xfId="78"/>
    <cellStyle name="_Книга2 3" xfId="79"/>
    <cellStyle name="_Книга2 4" xfId="80"/>
    <cellStyle name="_Книга2_10 Комплектующие" xfId="81"/>
    <cellStyle name="_Книга2_11 ЭБК GL" xfId="82"/>
    <cellStyle name="_Книга2_12 ЭБК Optima" xfId="83"/>
    <cellStyle name="_Книга2_15 Виниловый сайдинг GL AMERIKA" xfId="84"/>
    <cellStyle name="_Книга2_21 Эл-ты панельных ограждений" xfId="85"/>
    <cellStyle name="_Книга2_23 Времен.огр.+Рулон+Штакетник" xfId="86"/>
    <cellStyle name="_Книга2_24 Откатные ворота" xfId="87"/>
    <cellStyle name="_Книга2_25 Распашные ворота и калит" xfId="88"/>
    <cellStyle name="_Книга2_26 Locinox" xfId="89"/>
    <cellStyle name="_Книга2_27 Fakro" xfId="90"/>
    <cellStyle name="_Книга2_28 VELUX" xfId="91"/>
    <cellStyle name="_Книга2_3 Черепица Decra" xfId="92"/>
    <cellStyle name="_Книга2_30 Вентиляция Vilpe" xfId="93"/>
    <cellStyle name="_Книга2_31 Рекламные стенды GL" xfId="94"/>
    <cellStyle name="_Книга2_8 Инструмент GL 1" xfId="95"/>
    <cellStyle name="_Книга2_9 Инструмент GL 2" xfId="96"/>
    <cellStyle name="_Книга2_Прайс комп черепица Decra - c 31.03.2015 - мини Центр" xfId="97"/>
    <cellStyle name="_лестницы" xfId="98"/>
    <cellStyle name="_лестницы 2" xfId="99"/>
    <cellStyle name="_лестницы 3" xfId="100"/>
    <cellStyle name="_лестницы 4" xfId="101"/>
    <cellStyle name="_лестницы_10 Комплектующие" xfId="102"/>
    <cellStyle name="_лестницы_11 ЭБК GL" xfId="103"/>
    <cellStyle name="_лестницы_12 ЭБК Optima" xfId="104"/>
    <cellStyle name="_лестницы_15 Виниловый сайдинг GL AMERIKA" xfId="105"/>
    <cellStyle name="_лестницы_21 Эл-ты панельных ограждений" xfId="106"/>
    <cellStyle name="_лестницы_23 Времен.огр.+Рулон+Штакетник" xfId="107"/>
    <cellStyle name="_лестницы_24 Откатные ворота" xfId="108"/>
    <cellStyle name="_лестницы_25 Распашные ворота и калит" xfId="109"/>
    <cellStyle name="_лестницы_26 Locinox" xfId="110"/>
    <cellStyle name="_лестницы_27 Fakro" xfId="111"/>
    <cellStyle name="_лестницы_28 VELUX" xfId="112"/>
    <cellStyle name="_лестницы_3 Черепица Decra" xfId="113"/>
    <cellStyle name="_лестницы_30 Вентиляция Vilpe" xfId="114"/>
    <cellStyle name="_лестницы_31 Рекламные стенды GL" xfId="115"/>
    <cellStyle name="_лестницы_8 Инструмент GL 1" xfId="116"/>
    <cellStyle name="_лестницы_9 Инструмент GL 2" xfId="117"/>
    <cellStyle name="_лестницы_Прайс комп черепица Decra - c 31.03.2015 - мини Центр" xfId="118"/>
    <cellStyle name="_прайс-лист розница" xfId="119"/>
    <cellStyle name="_прайс-лист розница 2" xfId="120"/>
    <cellStyle name="_прайс-лист розница 3" xfId="121"/>
    <cellStyle name="_прайс-лист розница 4" xfId="122"/>
    <cellStyle name="_прайс-лист розница_10 Комплектующие" xfId="123"/>
    <cellStyle name="_прайс-лист розница_11 ЭБК GL" xfId="124"/>
    <cellStyle name="_прайс-лист розница_12 ЭБК Optima" xfId="125"/>
    <cellStyle name="_прайс-лист розница_15 Виниловый сайдинг GL AMERIKA" xfId="126"/>
    <cellStyle name="_прайс-лист розница_21 Эл-ты панельных ограждений" xfId="127"/>
    <cellStyle name="_прайс-лист розница_23 Времен.огр.+Рулон+Штакетник" xfId="128"/>
    <cellStyle name="_прайс-лист розница_24 Откатные ворота" xfId="129"/>
    <cellStyle name="_прайс-лист розница_25 Распашные ворота и калит" xfId="130"/>
    <cellStyle name="_прайс-лист розница_26 Locinox" xfId="131"/>
    <cellStyle name="_прайс-лист розница_27 Fakro" xfId="132"/>
    <cellStyle name="_прайс-лист розница_28 VELUX" xfId="133"/>
    <cellStyle name="_прайс-лист розница_3 Черепица Decra" xfId="134"/>
    <cellStyle name="_прайс-лист розница_30 Вентиляция Vilpe" xfId="135"/>
    <cellStyle name="_прайс-лист розница_31 Рекламные стенды GL" xfId="136"/>
    <cellStyle name="_прайс-лист розница_8 Инструмент GL 1" xfId="137"/>
    <cellStyle name="_прайс-лист розница_9 Инструмент GL 2" xfId="138"/>
    <cellStyle name="_прайс-лист розница_Прайс комп черепица Decra - c 31.03.2015 - мини Центр" xfId="139"/>
    <cellStyle name="-15-1976" xfId="140"/>
    <cellStyle name="-15-1976 2" xfId="141"/>
    <cellStyle name="-15-1976 3" xfId="142"/>
    <cellStyle name="-15-1976 4" xfId="143"/>
    <cellStyle name="20% - Акцент1 2" xfId="144"/>
    <cellStyle name="20% - Акцент1 2 2" xfId="145"/>
    <cellStyle name="20% - Акцент1 2 3" xfId="146"/>
    <cellStyle name="20% - Акцент1 2 4" xfId="147"/>
    <cellStyle name="20% - Акцент1 2_10 Комплектующие" xfId="148"/>
    <cellStyle name="20% - Акцент1 3" xfId="149"/>
    <cellStyle name="20% - Акцент2 2" xfId="150"/>
    <cellStyle name="20% - Акцент2 2 2" xfId="151"/>
    <cellStyle name="20% - Акцент2 2 3" xfId="152"/>
    <cellStyle name="20% - Акцент2 2 4" xfId="153"/>
    <cellStyle name="20% - Акцент2 2_10 Комплектующие" xfId="154"/>
    <cellStyle name="20% - Акцент2 3" xfId="155"/>
    <cellStyle name="20% - Акцент3 2" xfId="156"/>
    <cellStyle name="20% - Акцент3 2 2" xfId="157"/>
    <cellStyle name="20% - Акцент3 2 3" xfId="158"/>
    <cellStyle name="20% - Акцент3 2 4" xfId="159"/>
    <cellStyle name="20% - Акцент3 2_10 Комплектующие" xfId="160"/>
    <cellStyle name="20% - Акцент3 3" xfId="161"/>
    <cellStyle name="20% - Акцент4 2" xfId="162"/>
    <cellStyle name="20% - Акцент4 2 2" xfId="163"/>
    <cellStyle name="20% - Акцент4 2 3" xfId="164"/>
    <cellStyle name="20% - Акцент4 2 4" xfId="165"/>
    <cellStyle name="20% - Акцент4 2_10 Комплектующие" xfId="166"/>
    <cellStyle name="20% - Акцент4 3" xfId="167"/>
    <cellStyle name="20% - Акцент5 2" xfId="168"/>
    <cellStyle name="20% - Акцент5 2 2" xfId="169"/>
    <cellStyle name="20% - Акцент5 2 3" xfId="170"/>
    <cellStyle name="20% - Акцент5 2 4" xfId="171"/>
    <cellStyle name="20% - Акцент5 2_10 Комплектующие" xfId="172"/>
    <cellStyle name="20% - Акцент5 3" xfId="173"/>
    <cellStyle name="20% - Акцент6 2" xfId="174"/>
    <cellStyle name="20% - Акцент6 2 2" xfId="175"/>
    <cellStyle name="20% - Акцент6 2 3" xfId="176"/>
    <cellStyle name="20% - Акцент6 2 4" xfId="177"/>
    <cellStyle name="20% - Акцент6 2_10 Комплектующие" xfId="178"/>
    <cellStyle name="20% - Акцент6 3" xfId="179"/>
    <cellStyle name="40% - Акцент1 2" xfId="180"/>
    <cellStyle name="40% - Акцент1 2 2" xfId="181"/>
    <cellStyle name="40% - Акцент1 2 3" xfId="182"/>
    <cellStyle name="40% - Акцент1 2 4" xfId="183"/>
    <cellStyle name="40% - Акцент1 2_10 Комплектующие" xfId="184"/>
    <cellStyle name="40% - Акцент1 3" xfId="185"/>
    <cellStyle name="40% - Акцент2 2" xfId="186"/>
    <cellStyle name="40% - Акцент2 2 2" xfId="187"/>
    <cellStyle name="40% - Акцент2 2 3" xfId="188"/>
    <cellStyle name="40% - Акцент2 2 4" xfId="189"/>
    <cellStyle name="40% - Акцент2 2_10 Комплектующие" xfId="190"/>
    <cellStyle name="40% - Акцент2 3" xfId="191"/>
    <cellStyle name="40% - Акцент3 2" xfId="192"/>
    <cellStyle name="40% - Акцент3 2 2" xfId="193"/>
    <cellStyle name="40% - Акцент3 2 3" xfId="194"/>
    <cellStyle name="40% - Акцент3 2 4" xfId="195"/>
    <cellStyle name="40% - Акцент3 2_10 Комплектующие" xfId="196"/>
    <cellStyle name="40% - Акцент3 3" xfId="197"/>
    <cellStyle name="40% - Акцент4 2" xfId="198"/>
    <cellStyle name="40% - Акцент4 2 2" xfId="199"/>
    <cellStyle name="40% - Акцент4 2 3" xfId="200"/>
    <cellStyle name="40% - Акцент4 2 4" xfId="201"/>
    <cellStyle name="40% - Акцент4 2_10 Комплектующие" xfId="202"/>
    <cellStyle name="40% - Акцент4 3" xfId="203"/>
    <cellStyle name="40% - Акцент5 2" xfId="204"/>
    <cellStyle name="40% - Акцент5 2 2" xfId="205"/>
    <cellStyle name="40% - Акцент5 2 3" xfId="206"/>
    <cellStyle name="40% - Акцент5 2 4" xfId="207"/>
    <cellStyle name="40% - Акцент5 2_10 Комплектующие" xfId="208"/>
    <cellStyle name="40% - Акцент5 3" xfId="209"/>
    <cellStyle name="40% - Акцент6 2" xfId="210"/>
    <cellStyle name="40% - Акцент6 2 2" xfId="211"/>
    <cellStyle name="40% - Акцент6 2 3" xfId="212"/>
    <cellStyle name="40% - Акцент6 2 4" xfId="213"/>
    <cellStyle name="40% - Акцент6 2_10 Комплектующие" xfId="214"/>
    <cellStyle name="40% - Акцент6 3" xfId="215"/>
    <cellStyle name="60% - Акцент1 2" xfId="216"/>
    <cellStyle name="60% - Акцент1 2 2" xfId="217"/>
    <cellStyle name="60% - Акцент1 2 3" xfId="218"/>
    <cellStyle name="60% - Акцент1 2 4" xfId="219"/>
    <cellStyle name="60% - Акцент1 3" xfId="220"/>
    <cellStyle name="60% - Акцент2 2" xfId="221"/>
    <cellStyle name="60% - Акцент2 2 2" xfId="222"/>
    <cellStyle name="60% - Акцент2 2 3" xfId="223"/>
    <cellStyle name="60% - Акцент2 2 4" xfId="224"/>
    <cellStyle name="60% - Акцент2 3" xfId="225"/>
    <cellStyle name="60% - Акцент3 2" xfId="226"/>
    <cellStyle name="60% - Акцент3 2 2" xfId="227"/>
    <cellStyle name="60% - Акцент3 2 3" xfId="228"/>
    <cellStyle name="60% - Акцент3 2 4" xfId="229"/>
    <cellStyle name="60% - Акцент3 3" xfId="230"/>
    <cellStyle name="60% - Акцент4 2" xfId="231"/>
    <cellStyle name="60% - Акцент4 2 2" xfId="232"/>
    <cellStyle name="60% - Акцент4 2 3" xfId="233"/>
    <cellStyle name="60% - Акцент4 2 4" xfId="234"/>
    <cellStyle name="60% - Акцент4 3" xfId="235"/>
    <cellStyle name="60% - Акцент5 2" xfId="236"/>
    <cellStyle name="60% - Акцент5 2 2" xfId="237"/>
    <cellStyle name="60% - Акцент5 2 3" xfId="238"/>
    <cellStyle name="60% - Акцент5 2 4" xfId="239"/>
    <cellStyle name="60% - Акцент5 3" xfId="240"/>
    <cellStyle name="60% - Акцент6 2" xfId="241"/>
    <cellStyle name="60% - Акцент6 2 2" xfId="242"/>
    <cellStyle name="60% - Акцент6 2 3" xfId="243"/>
    <cellStyle name="60% - Акцент6 2 4" xfId="244"/>
    <cellStyle name="60% - Акцент6 3" xfId="245"/>
    <cellStyle name="Euro" xfId="246"/>
    <cellStyle name="Euro 2" xfId="247"/>
    <cellStyle name="Euro 3" xfId="248"/>
    <cellStyle name="Euro 4" xfId="249"/>
    <cellStyle name="Euro_10 Комплектующие" xfId="250"/>
    <cellStyle name="Normal 2" xfId="251"/>
    <cellStyle name="Normal_Sheet1" xfId="252"/>
    <cellStyle name="Standaard 10" xfId="253"/>
    <cellStyle name="Standaard 10 2" xfId="254"/>
    <cellStyle name="Standaard 10 3" xfId="255"/>
    <cellStyle name="Standaard 10 4" xfId="256"/>
    <cellStyle name="Standaard 11" xfId="257"/>
    <cellStyle name="Standaard 11 2" xfId="258"/>
    <cellStyle name="Standaard 11 3" xfId="259"/>
    <cellStyle name="Standaard 11 4" xfId="260"/>
    <cellStyle name="Standaard 12" xfId="261"/>
    <cellStyle name="Standaard 12 2" xfId="262"/>
    <cellStyle name="Standaard 12 3" xfId="263"/>
    <cellStyle name="Standaard 12 4" xfId="264"/>
    <cellStyle name="Standaard 2" xfId="265"/>
    <cellStyle name="Standaard 2 2" xfId="266"/>
    <cellStyle name="Standaard 2 3" xfId="267"/>
    <cellStyle name="Standaard 2 4" xfId="268"/>
    <cellStyle name="Standaard 3" xfId="269"/>
    <cellStyle name="Standaard 3 2" xfId="270"/>
    <cellStyle name="Standaard 3 3" xfId="271"/>
    <cellStyle name="Standaard 3 4" xfId="272"/>
    <cellStyle name="Standaard 4" xfId="273"/>
    <cellStyle name="Standaard 4 2" xfId="274"/>
    <cellStyle name="Standaard 4 3" xfId="275"/>
    <cellStyle name="Standaard 4 4" xfId="276"/>
    <cellStyle name="Standaard 5" xfId="277"/>
    <cellStyle name="Standaard 5 2" xfId="278"/>
    <cellStyle name="Standaard 5 3" xfId="279"/>
    <cellStyle name="Standaard 5 4" xfId="280"/>
    <cellStyle name="Standaard 6" xfId="281"/>
    <cellStyle name="Standaard 6 2" xfId="282"/>
    <cellStyle name="Standaard 6 3" xfId="283"/>
    <cellStyle name="Standaard 6 4" xfId="284"/>
    <cellStyle name="Standaard 7" xfId="285"/>
    <cellStyle name="Standaard 7 2" xfId="286"/>
    <cellStyle name="Standaard 7 3" xfId="287"/>
    <cellStyle name="Standaard 7 4" xfId="288"/>
    <cellStyle name="Standaard 8" xfId="289"/>
    <cellStyle name="Standaard 8 2" xfId="290"/>
    <cellStyle name="Standaard 8 3" xfId="291"/>
    <cellStyle name="Standaard 8 4" xfId="292"/>
    <cellStyle name="Standaard 9" xfId="293"/>
    <cellStyle name="Standaard 9 2" xfId="294"/>
    <cellStyle name="Standaard 9 3" xfId="295"/>
    <cellStyle name="Standaard 9 4" xfId="296"/>
    <cellStyle name="Акцент1 2" xfId="297"/>
    <cellStyle name="Акцент1 2 2" xfId="298"/>
    <cellStyle name="Акцент1 2 3" xfId="299"/>
    <cellStyle name="Акцент1 2 4" xfId="300"/>
    <cellStyle name="Акцент1 3" xfId="301"/>
    <cellStyle name="Акцент2 2" xfId="302"/>
    <cellStyle name="Акцент2 2 2" xfId="303"/>
    <cellStyle name="Акцент2 2 3" xfId="304"/>
    <cellStyle name="Акцент2 2 4" xfId="305"/>
    <cellStyle name="Акцент2 3" xfId="306"/>
    <cellStyle name="Акцент3 2" xfId="307"/>
    <cellStyle name="Акцент3 2 2" xfId="308"/>
    <cellStyle name="Акцент3 2 3" xfId="309"/>
    <cellStyle name="Акцент3 2 4" xfId="310"/>
    <cellStyle name="Акцент3 3" xfId="311"/>
    <cellStyle name="Акцент4 2" xfId="312"/>
    <cellStyle name="Акцент4 2 2" xfId="313"/>
    <cellStyle name="Акцент4 2 3" xfId="314"/>
    <cellStyle name="Акцент4 2 4" xfId="315"/>
    <cellStyle name="Акцент4 3" xfId="316"/>
    <cellStyle name="Акцент5 2" xfId="317"/>
    <cellStyle name="Акцент5 2 2" xfId="318"/>
    <cellStyle name="Акцент5 2 3" xfId="319"/>
    <cellStyle name="Акцент5 2 4" xfId="320"/>
    <cellStyle name="Акцент5 3" xfId="321"/>
    <cellStyle name="Акцент6 2" xfId="322"/>
    <cellStyle name="Акцент6 2 2" xfId="323"/>
    <cellStyle name="Акцент6 2 3" xfId="324"/>
    <cellStyle name="Акцент6 2 4" xfId="325"/>
    <cellStyle name="Акцент6 3" xfId="326"/>
    <cellStyle name="Ввод  2" xfId="327"/>
    <cellStyle name="Ввод  2 2" xfId="328"/>
    <cellStyle name="Ввод  2 3" xfId="329"/>
    <cellStyle name="Ввод  2 4" xfId="330"/>
    <cellStyle name="Ввод  3" xfId="331"/>
    <cellStyle name="Вывод 2" xfId="332"/>
    <cellStyle name="Вывод 2 2" xfId="333"/>
    <cellStyle name="Вывод 2 3" xfId="334"/>
    <cellStyle name="Вывод 2 4" xfId="335"/>
    <cellStyle name="Вывод 3" xfId="336"/>
    <cellStyle name="Вычисление 2" xfId="337"/>
    <cellStyle name="Вычисление 2 2" xfId="338"/>
    <cellStyle name="Вычисление 2 3" xfId="339"/>
    <cellStyle name="Вычисление 2 4" xfId="340"/>
    <cellStyle name="Вычисление 3" xfId="341"/>
    <cellStyle name="Гиперссылка" xfId="3" builtinId="8"/>
    <cellStyle name="Гиперссылка 2" xfId="342"/>
    <cellStyle name="Гиперссылка 3" xfId="343"/>
    <cellStyle name="Гиперссылка 3 2" xfId="344"/>
    <cellStyle name="Денежный 2" xfId="345"/>
    <cellStyle name="Заголовок 1 2" xfId="346"/>
    <cellStyle name="Заголовок 1 3" xfId="347"/>
    <cellStyle name="Заголовок 2 2" xfId="348"/>
    <cellStyle name="Заголовок 2 3" xfId="349"/>
    <cellStyle name="Заголовок 3 2" xfId="350"/>
    <cellStyle name="Заголовок 3 3" xfId="351"/>
    <cellStyle name="Заголовок 4 2" xfId="352"/>
    <cellStyle name="Заголовок 4 3" xfId="353"/>
    <cellStyle name="Заголовок сводной таблицы" xfId="354"/>
    <cellStyle name="Итог 2" xfId="355"/>
    <cellStyle name="Итог 3" xfId="356"/>
    <cellStyle name="Категория сводной таблицы" xfId="357"/>
    <cellStyle name="Контрольная ячейка 2" xfId="358"/>
    <cellStyle name="Контрольная ячейка 2 2" xfId="359"/>
    <cellStyle name="Контрольная ячейка 2 3" xfId="360"/>
    <cellStyle name="Контрольная ячейка 2 4" xfId="361"/>
    <cellStyle name="Контрольная ячейка 3" xfId="362"/>
    <cellStyle name="Название 2" xfId="363"/>
    <cellStyle name="Название 3" xfId="364"/>
    <cellStyle name="Нейтральный 2" xfId="365"/>
    <cellStyle name="Нейтральный 2 2" xfId="366"/>
    <cellStyle name="Нейтральный 2 3" xfId="367"/>
    <cellStyle name="Нейтральный 2 4" xfId="368"/>
    <cellStyle name="Нейтральный 3" xfId="369"/>
    <cellStyle name="Обычный" xfId="0" builtinId="0"/>
    <cellStyle name="Обычный 10" xfId="370"/>
    <cellStyle name="Обычный 10 2" xfId="371"/>
    <cellStyle name="Обычный 10_10 Комплектующие" xfId="372"/>
    <cellStyle name="Обычный 11" xfId="373"/>
    <cellStyle name="Обычный 11 2" xfId="374"/>
    <cellStyle name="Обычный 11 2 2" xfId="375"/>
    <cellStyle name="Обычный 11 3" xfId="376"/>
    <cellStyle name="Обычный 11 3 2" xfId="1"/>
    <cellStyle name="Обычный 12" xfId="377"/>
    <cellStyle name="Обычный 12 2" xfId="378"/>
    <cellStyle name="Обычный 13" xfId="379"/>
    <cellStyle name="Обычный 13 2" xfId="380"/>
    <cellStyle name="Обычный 13 2 2" xfId="381"/>
    <cellStyle name="Обычный 13 3" xfId="382"/>
    <cellStyle name="Обычный 13_10 Комплектующие" xfId="383"/>
    <cellStyle name="Обычный 14" xfId="384"/>
    <cellStyle name="Обычный 14 2" xfId="385"/>
    <cellStyle name="Обычный 14 3" xfId="386"/>
    <cellStyle name="Обычный 15" xfId="387"/>
    <cellStyle name="Обычный 15 2" xfId="388"/>
    <cellStyle name="Обычный 15 2 2" xfId="389"/>
    <cellStyle name="Обычный 15 3" xfId="390"/>
    <cellStyle name="Обычный 15 4" xfId="391"/>
    <cellStyle name="Обычный 15 5" xfId="392"/>
    <cellStyle name="Обычный 15 6" xfId="393"/>
    <cellStyle name="Обычный 15_10 Комплектующие" xfId="394"/>
    <cellStyle name="Обычный 16" xfId="395"/>
    <cellStyle name="Обычный 16 2" xfId="396"/>
    <cellStyle name="Обычный 16 3" xfId="397"/>
    <cellStyle name="Обычный 16_10 Комплектующие" xfId="398"/>
    <cellStyle name="Обычный 17" xfId="399"/>
    <cellStyle name="Обычный 17 2" xfId="400"/>
    <cellStyle name="Обычный 17 3" xfId="401"/>
    <cellStyle name="Обычный 17_10 Комплектующие" xfId="402"/>
    <cellStyle name="Обычный 18" xfId="403"/>
    <cellStyle name="Обычный 18 2" xfId="404"/>
    <cellStyle name="Обычный 18 2 2" xfId="405"/>
    <cellStyle name="Обычный 18 3" xfId="406"/>
    <cellStyle name="Обычный 18 3 2" xfId="407"/>
    <cellStyle name="Обычный 18 4" xfId="408"/>
    <cellStyle name="Обычный 18 4 2" xfId="409"/>
    <cellStyle name="Обычный 18 4 2 2" xfId="410"/>
    <cellStyle name="Обычный 18 4 3" xfId="411"/>
    <cellStyle name="Обычный 18 5" xfId="412"/>
    <cellStyle name="Обычный 18 6" xfId="413"/>
    <cellStyle name="Обычный 18_10 Комплектующие" xfId="414"/>
    <cellStyle name="Обычный 19" xfId="415"/>
    <cellStyle name="Обычный 19 2" xfId="416"/>
    <cellStyle name="Обычный 19 3" xfId="417"/>
    <cellStyle name="Обычный 2" xfId="5"/>
    <cellStyle name="Обычный 2 2" xfId="418"/>
    <cellStyle name="Обычный 2 2 2" xfId="419"/>
    <cellStyle name="Обычный 2 2_10 Комплектующие" xfId="420"/>
    <cellStyle name="Обычный 2 3" xfId="421"/>
    <cellStyle name="Обычный 2 3 2" xfId="422"/>
    <cellStyle name="Обычный 2 4" xfId="6"/>
    <cellStyle name="Обычный 2_10 Комплектующие" xfId="423"/>
    <cellStyle name="Обычный 20" xfId="424"/>
    <cellStyle name="Обычный 20 2" xfId="425"/>
    <cellStyle name="Обычный 20 3" xfId="426"/>
    <cellStyle name="Обычный 20_2 Optima СПБ" xfId="427"/>
    <cellStyle name="Обычный 21" xfId="428"/>
    <cellStyle name="Обычный 22" xfId="429"/>
    <cellStyle name="Обычный 22 2" xfId="430"/>
    <cellStyle name="Обычный 22 2 2" xfId="431"/>
    <cellStyle name="Обычный 22 3" xfId="432"/>
    <cellStyle name="Обычный 23" xfId="433"/>
    <cellStyle name="Обычный 23 2" xfId="434"/>
    <cellStyle name="Обычный 24" xfId="435"/>
    <cellStyle name="Обычный 24 2" xfId="436"/>
    <cellStyle name="Обычный 25" xfId="437"/>
    <cellStyle name="Обычный 26" xfId="438"/>
    <cellStyle name="Обычный 27" xfId="439"/>
    <cellStyle name="Обычный 28" xfId="440"/>
    <cellStyle name="Обычный 29" xfId="441"/>
    <cellStyle name="Обычный 3" xfId="442"/>
    <cellStyle name="Обычный 3 2" xfId="443"/>
    <cellStyle name="Обычный 30" xfId="444"/>
    <cellStyle name="Обычный 4" xfId="445"/>
    <cellStyle name="Обычный 4 2" xfId="446"/>
    <cellStyle name="Обычный 4 3" xfId="447"/>
    <cellStyle name="Обычный 4 4" xfId="448"/>
    <cellStyle name="Обычный 4_~2131575" xfId="449"/>
    <cellStyle name="Обычный 5" xfId="450"/>
    <cellStyle name="Обычный 6" xfId="451"/>
    <cellStyle name="Обычный 6 2" xfId="452"/>
    <cellStyle name="Обычный 6 3" xfId="453"/>
    <cellStyle name="Обычный 6 4" xfId="454"/>
    <cellStyle name="Обычный 6 5" xfId="455"/>
    <cellStyle name="Обычный 7" xfId="456"/>
    <cellStyle name="Обычный 7 2" xfId="457"/>
    <cellStyle name="Обычный 7_10 Комплектующие" xfId="458"/>
    <cellStyle name="Обычный 8" xfId="459"/>
    <cellStyle name="Обычный 8 2" xfId="460"/>
    <cellStyle name="Обычный 8_10 Комплектующие" xfId="461"/>
    <cellStyle name="Обычный 9" xfId="462"/>
    <cellStyle name="Обычный 9 10" xfId="463"/>
    <cellStyle name="Обычный 9 10 2" xfId="464"/>
    <cellStyle name="Обычный 9 2" xfId="465"/>
    <cellStyle name="Обычный 9 2 2" xfId="466"/>
    <cellStyle name="Обычный 9 3" xfId="467"/>
    <cellStyle name="Обычный 9 3 2" xfId="468"/>
    <cellStyle name="Обычный 9 4" xfId="469"/>
    <cellStyle name="Обычный 9 4 2" xfId="470"/>
    <cellStyle name="Обычный 9 4 2 2" xfId="471"/>
    <cellStyle name="Обычный 9 4 3" xfId="472"/>
    <cellStyle name="Обычный 9 4_10 Комплектующие" xfId="473"/>
    <cellStyle name="Обычный 9 5" xfId="474"/>
    <cellStyle name="Обычный 9 5 2" xfId="475"/>
    <cellStyle name="Обычный 9 6" xfId="476"/>
    <cellStyle name="Обычный 9 6 2" xfId="477"/>
    <cellStyle name="Обычный 9 7" xfId="478"/>
    <cellStyle name="Обычный 9 8" xfId="479"/>
    <cellStyle name="Обычный 9 8 2" xfId="480"/>
    <cellStyle name="Обычный 9 8 2 2" xfId="481"/>
    <cellStyle name="Обычный 9 8 3" xfId="482"/>
    <cellStyle name="Обычный 9 9" xfId="483"/>
    <cellStyle name="Обычный 9_10 Комплектующие" xfId="484"/>
    <cellStyle name="Обычный_Лист1 2" xfId="4"/>
    <cellStyle name="Обычный_прайс дилерский _14.06.11 3 2" xfId="2"/>
    <cellStyle name="Плохой 2" xfId="485"/>
    <cellStyle name="Плохой 2 2" xfId="486"/>
    <cellStyle name="Плохой 2 3" xfId="487"/>
    <cellStyle name="Плохой 2 4" xfId="488"/>
    <cellStyle name="Плохой 3" xfId="489"/>
    <cellStyle name="Пояснение 2" xfId="490"/>
    <cellStyle name="Пояснение 3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3" xfId="496"/>
    <cellStyle name="Процентный 2" xfId="497"/>
    <cellStyle name="Процентный 2 2" xfId="498"/>
    <cellStyle name="Процентный 2 3" xfId="499"/>
    <cellStyle name="Процентный 2 4" xfId="500"/>
    <cellStyle name="Процентный 3" xfId="501"/>
    <cellStyle name="Процентный 3 2" xfId="502"/>
    <cellStyle name="Процентный 3 3" xfId="503"/>
    <cellStyle name="Процентный 3 4" xfId="504"/>
    <cellStyle name="Процентный 4" xfId="505"/>
    <cellStyle name="Процентный 4 2" xfId="506"/>
    <cellStyle name="Процентный 4 3" xfId="507"/>
    <cellStyle name="Процентный 5" xfId="508"/>
    <cellStyle name="Процентный 6" xfId="509"/>
    <cellStyle name="Связанная ячейка 2" xfId="510"/>
    <cellStyle name="Связанная ячейка 3" xfId="511"/>
    <cellStyle name="Стиль 1" xfId="512"/>
    <cellStyle name="Текст предупреждения 2" xfId="513"/>
    <cellStyle name="Текст предупреждения 3" xfId="514"/>
    <cellStyle name="Финансовый 2" xfId="515"/>
    <cellStyle name="Финансовый 2 2" xfId="516"/>
    <cellStyle name="Финансовый 2 3" xfId="517"/>
    <cellStyle name="Финансовый 2 4" xfId="518"/>
    <cellStyle name="Финансовый 2_2 Optima СПБ" xfId="519"/>
    <cellStyle name="Финансовый 3" xfId="520"/>
    <cellStyle name="Финансовый 3 2" xfId="521"/>
    <cellStyle name="Финансовый 3 3" xfId="522"/>
    <cellStyle name="Финансовый 4" xfId="523"/>
    <cellStyle name="Финансовый 4 2" xfId="524"/>
    <cellStyle name="Финансовый 4 2 2" xfId="525"/>
    <cellStyle name="Финансовый 4 3" xfId="526"/>
    <cellStyle name="Финансовый 4 3 2" xfId="527"/>
    <cellStyle name="Финансовый 4 3 3" xfId="528"/>
    <cellStyle name="Финансовый 4 3 3 2" xfId="529"/>
    <cellStyle name="Финансовый 4 4" xfId="530"/>
    <cellStyle name="Финансовый 4_10 Комплектующие" xfId="531"/>
    <cellStyle name="Финансовый 5" xfId="532"/>
    <cellStyle name="Хороший 2" xfId="533"/>
    <cellStyle name="Хороший 2 2" xfId="534"/>
    <cellStyle name="Хороший 2 3" xfId="535"/>
    <cellStyle name="Хороший 2 4" xfId="536"/>
    <cellStyle name="Хороший 3" xfId="5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15</xdr:row>
      <xdr:rowOff>63500</xdr:rowOff>
    </xdr:from>
    <xdr:to>
      <xdr:col>0</xdr:col>
      <xdr:colOff>1125273</xdr:colOff>
      <xdr:row>15</xdr:row>
      <xdr:rowOff>869950</xdr:rowOff>
    </xdr:to>
    <xdr:pic>
      <xdr:nvPicPr>
        <xdr:cNvPr id="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4568825"/>
          <a:ext cx="772848" cy="806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238125</xdr:colOff>
      <xdr:row>16</xdr:row>
      <xdr:rowOff>127000</xdr:rowOff>
    </xdr:from>
    <xdr:to>
      <xdr:col>0</xdr:col>
      <xdr:colOff>1271166</xdr:colOff>
      <xdr:row>16</xdr:row>
      <xdr:rowOff>812800</xdr:rowOff>
    </xdr:to>
    <xdr:pic>
      <xdr:nvPicPr>
        <xdr:cNvPr id="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5584825"/>
          <a:ext cx="1033041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17</xdr:row>
      <xdr:rowOff>116332</xdr:rowOff>
    </xdr:from>
    <xdr:to>
      <xdr:col>0</xdr:col>
      <xdr:colOff>1111250</xdr:colOff>
      <xdr:row>17</xdr:row>
      <xdr:rowOff>838200</xdr:rowOff>
    </xdr:to>
    <xdr:pic>
      <xdr:nvPicPr>
        <xdr:cNvPr id="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6725" y="6526657"/>
          <a:ext cx="644525" cy="72186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190501</xdr:colOff>
      <xdr:row>18</xdr:row>
      <xdr:rowOff>156150</xdr:rowOff>
    </xdr:from>
    <xdr:to>
      <xdr:col>0</xdr:col>
      <xdr:colOff>1270001</xdr:colOff>
      <xdr:row>18</xdr:row>
      <xdr:rowOff>819150</xdr:rowOff>
    </xdr:to>
    <xdr:pic>
      <xdr:nvPicPr>
        <xdr:cNvPr id="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1" y="7518975"/>
          <a:ext cx="1079500" cy="663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19</xdr:row>
      <xdr:rowOff>95249</xdr:rowOff>
    </xdr:from>
    <xdr:to>
      <xdr:col>0</xdr:col>
      <xdr:colOff>1273402</xdr:colOff>
      <xdr:row>19</xdr:row>
      <xdr:rowOff>847724</xdr:rowOff>
    </xdr:to>
    <xdr:pic>
      <xdr:nvPicPr>
        <xdr:cNvPr id="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3850" y="8410574"/>
          <a:ext cx="949552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447675</xdr:colOff>
      <xdr:row>20</xdr:row>
      <xdr:rowOff>127000</xdr:rowOff>
    </xdr:from>
    <xdr:to>
      <xdr:col>0</xdr:col>
      <xdr:colOff>1149350</xdr:colOff>
      <xdr:row>20</xdr:row>
      <xdr:rowOff>828675</xdr:rowOff>
    </xdr:to>
    <xdr:pic>
      <xdr:nvPicPr>
        <xdr:cNvPr id="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7675" y="9394825"/>
          <a:ext cx="701675" cy="7016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21</xdr:row>
      <xdr:rowOff>158750</xdr:rowOff>
    </xdr:from>
    <xdr:to>
      <xdr:col>0</xdr:col>
      <xdr:colOff>1051027</xdr:colOff>
      <xdr:row>21</xdr:row>
      <xdr:rowOff>933450</xdr:rowOff>
    </xdr:to>
    <xdr:pic>
      <xdr:nvPicPr>
        <xdr:cNvPr id="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0" y="10379075"/>
          <a:ext cx="574777" cy="774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501650</xdr:colOff>
      <xdr:row>22</xdr:row>
      <xdr:rowOff>158750</xdr:rowOff>
    </xdr:from>
    <xdr:to>
      <xdr:col>0</xdr:col>
      <xdr:colOff>1001713</xdr:colOff>
      <xdr:row>22</xdr:row>
      <xdr:rowOff>857250</xdr:rowOff>
    </xdr:to>
    <xdr:pic>
      <xdr:nvPicPr>
        <xdr:cNvPr id="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01650" y="11331575"/>
          <a:ext cx="500063" cy="698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26</xdr:row>
      <xdr:rowOff>19050</xdr:rowOff>
    </xdr:from>
    <xdr:to>
      <xdr:col>0</xdr:col>
      <xdr:colOff>1257300</xdr:colOff>
      <xdr:row>26</xdr:row>
      <xdr:rowOff>933450</xdr:rowOff>
    </xdr:to>
    <xdr:pic>
      <xdr:nvPicPr>
        <xdr:cNvPr id="1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23875" y="15001875"/>
          <a:ext cx="733425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444500</xdr:colOff>
      <xdr:row>23</xdr:row>
      <xdr:rowOff>125302</xdr:rowOff>
    </xdr:from>
    <xdr:to>
      <xdr:col>0</xdr:col>
      <xdr:colOff>1079500</xdr:colOff>
      <xdr:row>23</xdr:row>
      <xdr:rowOff>885825</xdr:rowOff>
    </xdr:to>
    <xdr:pic>
      <xdr:nvPicPr>
        <xdr:cNvPr id="11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44500" y="12250627"/>
          <a:ext cx="635000" cy="7605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222250</xdr:colOff>
      <xdr:row>27</xdr:row>
      <xdr:rowOff>164382</xdr:rowOff>
    </xdr:from>
    <xdr:to>
      <xdr:col>0</xdr:col>
      <xdr:colOff>1270000</xdr:colOff>
      <xdr:row>27</xdr:row>
      <xdr:rowOff>857249</xdr:rowOff>
    </xdr:to>
    <xdr:pic>
      <xdr:nvPicPr>
        <xdr:cNvPr id="12" name="Picture 499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22250" y="16099707"/>
          <a:ext cx="1047750" cy="69286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28</xdr:row>
      <xdr:rowOff>150282</xdr:rowOff>
    </xdr:from>
    <xdr:to>
      <xdr:col>0</xdr:col>
      <xdr:colOff>1270000</xdr:colOff>
      <xdr:row>28</xdr:row>
      <xdr:rowOff>838199</xdr:rowOff>
    </xdr:to>
    <xdr:pic>
      <xdr:nvPicPr>
        <xdr:cNvPr id="13" name="Picture 499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38125" y="17038107"/>
          <a:ext cx="1031875" cy="6879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415926</xdr:colOff>
      <xdr:row>29</xdr:row>
      <xdr:rowOff>95250</xdr:rowOff>
    </xdr:from>
    <xdr:to>
      <xdr:col>0</xdr:col>
      <xdr:colOff>1201756</xdr:colOff>
      <xdr:row>29</xdr:row>
      <xdr:rowOff>803275</xdr:rowOff>
    </xdr:to>
    <xdr:pic>
      <xdr:nvPicPr>
        <xdr:cNvPr id="14" name="Picture 4992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15926" y="17935575"/>
          <a:ext cx="785830" cy="708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361951</xdr:colOff>
      <xdr:row>30</xdr:row>
      <xdr:rowOff>63500</xdr:rowOff>
    </xdr:from>
    <xdr:to>
      <xdr:col>0</xdr:col>
      <xdr:colOff>1139335</xdr:colOff>
      <xdr:row>30</xdr:row>
      <xdr:rowOff>857250</xdr:rowOff>
    </xdr:to>
    <xdr:pic>
      <xdr:nvPicPr>
        <xdr:cNvPr id="15" name="Picture 4993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61951" y="18856325"/>
          <a:ext cx="777384" cy="7937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508001</xdr:colOff>
      <xdr:row>34</xdr:row>
      <xdr:rowOff>210299</xdr:rowOff>
    </xdr:from>
    <xdr:to>
      <xdr:col>0</xdr:col>
      <xdr:colOff>1174751</xdr:colOff>
      <xdr:row>34</xdr:row>
      <xdr:rowOff>809625</xdr:rowOff>
    </xdr:to>
    <xdr:pic>
      <xdr:nvPicPr>
        <xdr:cNvPr id="16" name="Picture 4996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08001" y="22813124"/>
          <a:ext cx="666750" cy="59932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298451</xdr:colOff>
      <xdr:row>32</xdr:row>
      <xdr:rowOff>126999</xdr:rowOff>
    </xdr:from>
    <xdr:to>
      <xdr:col>0</xdr:col>
      <xdr:colOff>1281655</xdr:colOff>
      <xdr:row>32</xdr:row>
      <xdr:rowOff>854074</xdr:rowOff>
    </xdr:to>
    <xdr:pic>
      <xdr:nvPicPr>
        <xdr:cNvPr id="17" name="Picture 4997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98451" y="20824824"/>
          <a:ext cx="983204" cy="7270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298451</xdr:colOff>
      <xdr:row>31</xdr:row>
      <xdr:rowOff>111397</xdr:rowOff>
    </xdr:from>
    <xdr:to>
      <xdr:col>0</xdr:col>
      <xdr:colOff>1333501</xdr:colOff>
      <xdr:row>31</xdr:row>
      <xdr:rowOff>825501</xdr:rowOff>
    </xdr:to>
    <xdr:pic>
      <xdr:nvPicPr>
        <xdr:cNvPr id="18" name="Picture 4998" descr="kronsht_na_kamen_120_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98451" y="19856722"/>
          <a:ext cx="1035050" cy="714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25</xdr:row>
      <xdr:rowOff>123825</xdr:rowOff>
    </xdr:from>
    <xdr:to>
      <xdr:col>0</xdr:col>
      <xdr:colOff>1266825</xdr:colOff>
      <xdr:row>25</xdr:row>
      <xdr:rowOff>847725</xdr:rowOff>
    </xdr:to>
    <xdr:pic>
      <xdr:nvPicPr>
        <xdr:cNvPr id="19" name="Picture 2560" descr="IMG_186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71450" y="14154150"/>
          <a:ext cx="1095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473076</xdr:colOff>
      <xdr:row>24</xdr:row>
      <xdr:rowOff>31750</xdr:rowOff>
    </xdr:from>
    <xdr:to>
      <xdr:col>0</xdr:col>
      <xdr:colOff>1041568</xdr:colOff>
      <xdr:row>24</xdr:row>
      <xdr:rowOff>889000</xdr:rowOff>
    </xdr:to>
    <xdr:pic>
      <xdr:nvPicPr>
        <xdr:cNvPr id="20" name="Picture 2561" descr="IMG_1867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73076" y="13109575"/>
          <a:ext cx="568492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476251</xdr:colOff>
      <xdr:row>40</xdr:row>
      <xdr:rowOff>63499</xdr:rowOff>
    </xdr:from>
    <xdr:to>
      <xdr:col>0</xdr:col>
      <xdr:colOff>1717089</xdr:colOff>
      <xdr:row>40</xdr:row>
      <xdr:rowOff>873124</xdr:rowOff>
    </xdr:to>
    <xdr:pic>
      <xdr:nvPicPr>
        <xdr:cNvPr id="2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76251" y="27428824"/>
          <a:ext cx="124083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41</xdr:row>
      <xdr:rowOff>158750</xdr:rowOff>
    </xdr:from>
    <xdr:to>
      <xdr:col>0</xdr:col>
      <xdr:colOff>1762125</xdr:colOff>
      <xdr:row>41</xdr:row>
      <xdr:rowOff>930275</xdr:rowOff>
    </xdr:to>
    <xdr:pic>
      <xdr:nvPicPr>
        <xdr:cNvPr id="22" name="Picture 2" descr="C:\Documents and Settings\okomolov\Рабочий стол\Гофра_фото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28476575"/>
          <a:ext cx="13811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15870</xdr:colOff>
      <xdr:row>13</xdr:row>
      <xdr:rowOff>20626</xdr:rowOff>
    </xdr:from>
    <xdr:to>
      <xdr:col>7</xdr:col>
      <xdr:colOff>2484437</xdr:colOff>
      <xdr:row>41</xdr:row>
      <xdr:rowOff>158741</xdr:rowOff>
    </xdr:to>
    <xdr:grpSp>
      <xdr:nvGrpSpPr>
        <xdr:cNvPr id="23" name="Группа 1"/>
        <xdr:cNvGrpSpPr>
          <a:grpSpLocks/>
        </xdr:cNvGrpSpPr>
      </xdr:nvGrpSpPr>
      <xdr:grpSpPr bwMode="auto">
        <a:xfrm>
          <a:off x="17922870" y="3092439"/>
          <a:ext cx="4849817" cy="25379365"/>
          <a:chOff x="13248409" y="2114550"/>
          <a:chExt cx="2712027" cy="10662805"/>
        </a:xfrm>
      </xdr:grpSpPr>
      <xdr:sp macro="" textlink="">
        <xdr:nvSpPr>
          <xdr:cNvPr id="24" name="TextBox 69"/>
          <xdr:cNvSpPr txBox="1">
            <a:spLocks noChangeArrowheads="1"/>
          </xdr:cNvSpPr>
        </xdr:nvSpPr>
        <xdr:spPr bwMode="auto">
          <a:xfrm>
            <a:off x="13248409" y="2114550"/>
            <a:ext cx="2712027" cy="10662805"/>
          </a:xfrm>
          <a:prstGeom prst="rect">
            <a:avLst/>
          </a:prstGeom>
          <a:solidFill>
            <a:srgbClr val="FFFFFF"/>
          </a:solidFill>
          <a:ln w="9525">
            <a:solidFill>
              <a:srgbClr val="C00000"/>
            </a:solidFill>
            <a:miter lim="800000"/>
            <a:headEnd/>
            <a:tailEnd/>
          </a:ln>
          <a:effectLst>
            <a:outerShdw blurRad="50800" dist="38100" dir="2700000" algn="tl" rotWithShape="0">
              <a:srgbClr val="000000">
                <a:alpha val="59999"/>
              </a:srgbClr>
            </a:outerShdw>
          </a:effectLst>
        </xdr:spPr>
        <xdr:txBody>
          <a:bodyPr vertOverflow="clip" wrap="square" lIns="27432" tIns="0" rIns="0" bIns="22860" anchor="b" upright="1"/>
          <a:lstStyle/>
          <a:p>
            <a:pPr algn="l" rtl="0">
              <a:defRPr sz="1000"/>
            </a:pPr>
            <a:r>
              <a:rPr lang="ru-RU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Защищен с двух сторон</a:t>
            </a:r>
            <a:r>
              <a:rPr lang="ru-RU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двустороннее полимерное покрытие на основе полиуретана увеличивает коррозийную стойкость</a:t>
            </a:r>
            <a:r>
              <a:rPr lang="en-US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ru-RU" sz="3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Пропускная способность на 25% выше</a:t>
            </a:r>
            <a:r>
              <a:rPr lang="ru-RU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за счет оптимального соотношения глубины желоба и диаметра водосточной трубы</a:t>
            </a:r>
            <a:r>
              <a:rPr lang="en-US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ru-RU" sz="3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Больше прочности в каждом милиметре</a:t>
            </a:r>
            <a:r>
              <a:rPr lang="ru-RU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имеет большую толщину стали по сравнению с большинством других водосточных систем</a:t>
            </a:r>
            <a:r>
              <a:rPr lang="en-US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ru-RU" sz="3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 Отсутствие разнооттеночности на протяжении всего срока службы </a:t>
            </a:r>
            <a:r>
              <a:rPr lang="ru-RU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- абсолютно все элементы изготовлены из европейской стали с двусторонним покрытием на основе полиуретана</a:t>
            </a:r>
            <a:r>
              <a:rPr lang="en-US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  <a:endParaRPr lang="ru-RU" sz="3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ru-RU" sz="3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 Уникальная письменная гарантия</a:t>
            </a:r>
            <a:r>
              <a:rPr lang="ru-RU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- единственная в РФ фирменная письменная гарантия 25 лет на водосточную систему с двусторонним покрытием на основе полиуретана</a:t>
            </a:r>
            <a:r>
              <a:rPr lang="en-US" sz="3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</a:t>
            </a:r>
          </a:p>
          <a:p>
            <a:pPr algn="l" rtl="0">
              <a:defRPr sz="1000"/>
            </a:pPr>
            <a:endParaRPr lang="en-US" sz="3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ru-RU" sz="3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5" name="Рисунок 3"/>
          <xdr:cNvPicPr>
            <a:picLocks noChangeAspect="1"/>
          </xdr:cNvPicPr>
        </xdr:nvPicPr>
        <xdr:blipFill>
          <a:blip xmlns:r="http://schemas.openxmlformats.org/officeDocument/2006/relationships" r:embed="rId22" cstate="print"/>
          <a:srcRect/>
          <a:stretch>
            <a:fillRect/>
          </a:stretch>
        </xdr:blipFill>
        <xdr:spPr bwMode="auto">
          <a:xfrm>
            <a:off x="13320752" y="2760617"/>
            <a:ext cx="2590032" cy="13199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6" name="Рисунок 1"/>
          <xdr:cNvPicPr>
            <a:picLocks noChangeAspect="1"/>
          </xdr:cNvPicPr>
        </xdr:nvPicPr>
        <xdr:blipFill>
          <a:blip xmlns:r="http://schemas.openxmlformats.org/officeDocument/2006/relationships" r:embed="rId23" cstate="print"/>
          <a:srcRect/>
          <a:stretch>
            <a:fillRect/>
          </a:stretch>
        </xdr:blipFill>
        <xdr:spPr bwMode="auto">
          <a:xfrm>
            <a:off x="14337343" y="4516201"/>
            <a:ext cx="1276323" cy="1318701"/>
          </a:xfrm>
          <a:prstGeom prst="rect">
            <a:avLst/>
          </a:prstGeom>
          <a:noFill/>
          <a:ln>
            <a:noFill/>
          </a:ln>
          <a:effectLst>
            <a:outerShdw blurRad="50800" dist="38100" dir="18900000" algn="bl" rotWithShape="0">
              <a:srgbClr val="000000">
                <a:alpha val="39999"/>
              </a:srgbClr>
            </a:outerShdw>
          </a:effectLst>
          <a:extLst/>
        </xdr:spPr>
      </xdr:pic>
      <xdr:pic>
        <xdr:nvPicPr>
          <xdr:cNvPr id="27" name="Рисунок 2"/>
          <xdr:cNvPicPr>
            <a:picLocks noChangeAspect="1"/>
          </xdr:cNvPicPr>
        </xdr:nvPicPr>
        <xdr:blipFill>
          <a:blip xmlns:r="http://schemas.openxmlformats.org/officeDocument/2006/relationships" r:embed="rId24" cstate="print"/>
          <a:srcRect/>
          <a:stretch>
            <a:fillRect/>
          </a:stretch>
        </xdr:blipFill>
        <xdr:spPr bwMode="auto">
          <a:xfrm>
            <a:off x="13272031" y="4099927"/>
            <a:ext cx="1457377" cy="1502238"/>
          </a:xfrm>
          <a:prstGeom prst="rect">
            <a:avLst/>
          </a:prstGeom>
          <a:noFill/>
          <a:ln>
            <a:noFill/>
          </a:ln>
          <a:effectLst>
            <a:outerShdw blurRad="50800" dist="38100" dir="18900000" algn="bl" rotWithShape="0">
              <a:srgbClr val="000000">
                <a:alpha val="39999"/>
              </a:srgbClr>
            </a:outerShdw>
          </a:effectLst>
          <a:extLst/>
        </xdr:spPr>
      </xdr:pic>
      <xdr:sp macro="" textlink="">
        <xdr:nvSpPr>
          <xdr:cNvPr id="28" name="TextBox 64"/>
          <xdr:cNvSpPr txBox="1">
            <a:spLocks noChangeArrowheads="1"/>
          </xdr:cNvSpPr>
        </xdr:nvSpPr>
        <xdr:spPr bwMode="auto">
          <a:xfrm>
            <a:off x="13268877" y="2136422"/>
            <a:ext cx="2671091" cy="596023"/>
          </a:xfrm>
          <a:prstGeom prst="rect">
            <a:avLst/>
          </a:prstGeom>
          <a:solidFill>
            <a:srgbClr val="C00000"/>
          </a:solidFill>
          <a:ln w="9525">
            <a:solidFill>
              <a:srgbClr val="BCBCBC"/>
            </a:solidFill>
            <a:miter lim="800000"/>
            <a:headEnd/>
            <a:tailEnd/>
          </a:ln>
        </xdr:spPr>
        <xdr:txBody>
          <a:bodyPr vertOverflow="clip" wrap="square" lIns="27432" tIns="27432" rIns="27432" bIns="27432" anchor="ctr" upright="1"/>
          <a:lstStyle/>
          <a:p>
            <a:pPr algn="ctr" rtl="0">
              <a:defRPr sz="1000"/>
            </a:pPr>
            <a:r>
              <a:rPr lang="ru-RU" sz="2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Водосточные системы </a:t>
            </a:r>
          </a:p>
          <a:p>
            <a:pPr algn="ctr" rtl="0">
              <a:defRPr sz="1000"/>
            </a:pPr>
            <a:r>
              <a:rPr lang="en-US" sz="28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Grand Line</a:t>
            </a:r>
          </a:p>
        </xdr:txBody>
      </xdr:sp>
    </xdr:grpSp>
    <xdr:clientData/>
  </xdr:twoCellAnchor>
  <xdr:twoCellAnchor editAs="oneCell">
    <xdr:from>
      <xdr:col>0</xdr:col>
      <xdr:colOff>666750</xdr:colOff>
      <xdr:row>42</xdr:row>
      <xdr:rowOff>127000</xdr:rowOff>
    </xdr:from>
    <xdr:to>
      <xdr:col>0</xdr:col>
      <xdr:colOff>1365905</xdr:colOff>
      <xdr:row>42</xdr:row>
      <xdr:rowOff>974725</xdr:rowOff>
    </xdr:to>
    <xdr:pic>
      <xdr:nvPicPr>
        <xdr:cNvPr id="29" name="Рисунок 22" descr="IMG_3539.JP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66750" y="29540200"/>
          <a:ext cx="69915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527050</xdr:colOff>
      <xdr:row>33</xdr:row>
      <xdr:rowOff>44450</xdr:rowOff>
    </xdr:from>
    <xdr:to>
      <xdr:col>0</xdr:col>
      <xdr:colOff>1155700</xdr:colOff>
      <xdr:row>33</xdr:row>
      <xdr:rowOff>901700</xdr:rowOff>
    </xdr:to>
    <xdr:pic>
      <xdr:nvPicPr>
        <xdr:cNvPr id="3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27050" y="21694775"/>
          <a:ext cx="6286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95253</xdr:colOff>
      <xdr:row>38</xdr:row>
      <xdr:rowOff>190499</xdr:rowOff>
    </xdr:from>
    <xdr:to>
      <xdr:col>0</xdr:col>
      <xdr:colOff>2063753</xdr:colOff>
      <xdr:row>38</xdr:row>
      <xdr:rowOff>760094</xdr:rowOff>
    </xdr:to>
    <xdr:pic>
      <xdr:nvPicPr>
        <xdr:cNvPr id="31" name="Рисунок 30" descr="герметик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 rot="16200000">
          <a:off x="794705" y="24951372"/>
          <a:ext cx="569595" cy="1968500"/>
        </a:xfrm>
        <a:prstGeom prst="rect">
          <a:avLst/>
        </a:prstGeom>
      </xdr:spPr>
    </xdr:pic>
    <xdr:clientData/>
  </xdr:twoCellAnchor>
  <xdr:twoCellAnchor>
    <xdr:from>
      <xdr:col>0</xdr:col>
      <xdr:colOff>398321</xdr:colOff>
      <xdr:row>39</xdr:row>
      <xdr:rowOff>105456</xdr:rowOff>
    </xdr:from>
    <xdr:to>
      <xdr:col>0</xdr:col>
      <xdr:colOff>1833565</xdr:colOff>
      <xdr:row>39</xdr:row>
      <xdr:rowOff>857250</xdr:rowOff>
    </xdr:to>
    <xdr:pic>
      <xdr:nvPicPr>
        <xdr:cNvPr id="33" name="Picture 10627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98321" y="26518281"/>
          <a:ext cx="1435244" cy="7517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23813</xdr:rowOff>
    </xdr:from>
    <xdr:to>
      <xdr:col>3</xdr:col>
      <xdr:colOff>166687</xdr:colOff>
      <xdr:row>10</xdr:row>
      <xdr:rowOff>438150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0" y="23813"/>
          <a:ext cx="9286875" cy="1843087"/>
        </a:xfrm>
        <a:prstGeom prst="rect">
          <a:avLst/>
        </a:prstGeom>
        <a:noFill/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7</xdr:col>
      <xdr:colOff>1436688</xdr:colOff>
      <xdr:row>11</xdr:row>
      <xdr:rowOff>47625</xdr:rowOff>
    </xdr:to>
    <xdr:sp macro="" textlink="">
      <xdr:nvSpPr>
        <xdr:cNvPr id="35" name="Text Box 21"/>
        <xdr:cNvSpPr txBox="1">
          <a:spLocks noChangeArrowheads="1"/>
        </xdr:cNvSpPr>
      </xdr:nvSpPr>
      <xdr:spPr bwMode="auto">
        <a:xfrm>
          <a:off x="9120188" y="0"/>
          <a:ext cx="12604750" cy="2047875"/>
        </a:xfrm>
        <a:prstGeom prst="rect">
          <a:avLst/>
        </a:prstGeom>
        <a:solidFill>
          <a:srgbClr val="FFFE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2400" b="1" i="0" u="sng" strike="noStrike">
              <a:solidFill>
                <a:srgbClr val="000000"/>
              </a:solidFill>
              <a:latin typeface="Arial Cyr"/>
            </a:rPr>
            <a:t>ООО «СК «МЕТАЛЛ ПОЛИМЕР»</a:t>
          </a:r>
          <a:endParaRPr lang="ru-RU" sz="2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2400" b="0" i="0" strike="noStrike">
              <a:solidFill>
                <a:srgbClr val="000000"/>
              </a:solidFill>
              <a:latin typeface="Arial Cyr"/>
            </a:rPr>
            <a:t>Адрес : 192012, г.Санкт-Петербург, пр. Обуховской обороны д. 120, литера «Б», офис № 219</a:t>
          </a:r>
          <a:r>
            <a:rPr lang="ru-RU" sz="2400" b="0" i="0" strike="noStrike" baseline="0">
              <a:solidFill>
                <a:srgbClr val="000000"/>
              </a:solidFill>
              <a:latin typeface="Arial Cyr"/>
            </a:rPr>
            <a:t> </a:t>
          </a:r>
          <a:r>
            <a:rPr lang="ru-RU" sz="2400" b="0" i="0" strike="noStrike">
              <a:solidFill>
                <a:srgbClr val="000000"/>
              </a:solidFill>
              <a:latin typeface="Arial Cyr"/>
            </a:rPr>
            <a:t>(ст.м. «Пролетарская»)</a:t>
          </a:r>
        </a:p>
        <a:p>
          <a:pPr algn="ctr" rtl="1">
            <a:defRPr sz="1000"/>
          </a:pPr>
          <a:r>
            <a:rPr lang="ru-RU" sz="2400" b="1" i="0" strike="noStrike">
              <a:solidFill>
                <a:srgbClr val="000000"/>
              </a:solidFill>
              <a:latin typeface="Arial Cyr"/>
            </a:rPr>
            <a:t>т/ф: (812) 380-83-78</a:t>
          </a:r>
        </a:p>
        <a:p>
          <a:pPr algn="ctr" rtl="1">
            <a:defRPr sz="1000"/>
          </a:pPr>
          <a:r>
            <a:rPr lang="en-US" sz="2400" b="0" i="0" strike="noStrike">
              <a:solidFill>
                <a:srgbClr val="0000FF"/>
              </a:solidFill>
              <a:latin typeface="Arial Cyr"/>
            </a:rPr>
            <a:t>E-mail: info@metall-polimer.com        www.metall-polimer.com </a:t>
          </a:r>
          <a:endParaRPr lang="en-US" sz="24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ОКПО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65995235</a:t>
          </a:r>
          <a:r>
            <a:rPr lang="ru-RU" sz="1000" b="0" i="0" strike="noStrike">
              <a:solidFill>
                <a:srgbClr val="000000"/>
              </a:solidFill>
              <a:latin typeface="Arial Cyr"/>
            </a:rPr>
            <a:t> ОГРН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1107847160354</a:t>
          </a: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r>
            <a:rPr lang="ru-RU" sz="1000" b="0" i="0" strike="noStrike">
              <a:solidFill>
                <a:srgbClr val="000000"/>
              </a:solidFill>
              <a:latin typeface="Arial Cyr"/>
            </a:rPr>
            <a:t>ИНН/КПП </a:t>
          </a:r>
          <a:r>
            <a:rPr lang="ru-RU" sz="1000" b="1" i="0" strike="noStrike">
              <a:solidFill>
                <a:srgbClr val="000000"/>
              </a:solidFill>
              <a:latin typeface="Arial Cyr"/>
            </a:rPr>
            <a:t>7811464599/781101001</a:t>
          </a: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ctr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\&#1052;&#1045;&#1058;&#1040;&#1051;&#1051;&#1054;&#1063;&#1045;&#1056;&#1045;&#1055;&#1048;&#1062;&#1040;\&#1052;&#1077;&#1090;&#1072;&#1083;&#1083;&#1086;&#1095;&#1077;&#1088;&#1077;&#1087;&#1080;&#1094;&#1072;2\&#1076;&#1083;&#1103;%20&#1088;&#1072;&#1089;&#1089;&#1099;&#1083;&#1082;&#1080;\&#1055;&#1088;&#1072;&#1081;&#1089;_&#1055;&#1080;&#1090;&#1077;&#1088;\&#1040;&#1088;&#1093;&#1080;&#1074;\&#1055;&#1088;&#1072;&#1081;&#1089;-&#1083;&#1080;&#1089;&#1090;%20&#1057;&#1055;&#1073;%20c%2009.04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40;&#1088;&#1093;&#1080;&#1074;\&#1055;&#1088;&#1072;&#1081;&#1089;-&#1083;&#1080;&#1089;&#1090;%20&#1057;&#1055;&#1073;%20c%2009.04.2015&#1075;._&#1084;&#1086;&#108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norddc\work$\&#1055;&#1045;&#1058;&#1045;&#1056;&#1041;&#1059;&#1056;&#1043;\&#1052;&#1072;&#1088;&#1082;&#1077;&#1090;&#1080;&#1085;&#1075;\&#1050;&#1086;&#1084;&#1084;&#1077;&#1088;&#1095;&#1077;&#1089;&#1082;&#1086;&#1077;%20&#1087;&#1088;&#1077;&#1076;&#1083;&#1086;&#1078;&#1077;&#1085;&#1080;&#1077;\&#1055;&#1088;&#1072;&#1081;&#1089;_&#1055;&#1080;&#1090;&#1077;&#1088;\&#1040;&#1082;&#1090;&#1091;&#1072;&#1083;&#1100;&#1085;&#1099;&#1081;%20&#1087;&#1088;&#1072;&#1081;&#1089;\&#1055;&#1088;&#1072;&#1081;&#1089;-&#1083;&#1080;&#1089;&#1090;%20&#1057;&#1055;&#1073;%20c%2009.04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ЭБК GL"/>
      <sheetName val="12 ЭБК Optima"/>
      <sheetName val="13 Водосточные системы GL"/>
      <sheetName val="14 Водосточная система Optima"/>
      <sheetName val="15 Виниловый сайдинг GL AME "/>
      <sheetName val="16 Mid-America"/>
      <sheetName val="17 Виниловый водосток Rohrfit"/>
      <sheetName val="18 Панельные ограждения GL"/>
      <sheetName val="19 Эл-ты панельных огражден"/>
      <sheetName val="20 Модульные ограждения GL"/>
      <sheetName val="21 Времен+Рулон+Штакетник ограж"/>
      <sheetName val="22 Откатные ворота"/>
      <sheetName val="23 Распашные ворота и калит"/>
      <sheetName val="24 Рекламные стенды GL"/>
      <sheetName val="25 Locinox"/>
      <sheetName val="26 Fakro"/>
      <sheetName val="27 VELUX"/>
      <sheetName val="28 Вентиляция Krovent"/>
      <sheetName val="29 Вентиляция Vilpe"/>
      <sheetName val="30 Wandstein"/>
      <sheetName val="31 Водосток HUNTER"/>
      <sheetName val="32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1 Grand Line"/>
      <sheetName val="2 Optima"/>
      <sheetName val="3 Черепица Decra"/>
      <sheetName val="4 Доборные элементы"/>
      <sheetName val="5 Доборные элементы фасад"/>
      <sheetName val="6 Упаковка"/>
      <sheetName val="7 Оборудование GL "/>
      <sheetName val="8 Инструмент GL 1"/>
      <sheetName val="9 Инструмент GL 2"/>
      <sheetName val="10 Комплектующие"/>
      <sheetName val="11 Проходки Master Flesh"/>
      <sheetName val="12 ЭБК GL"/>
      <sheetName val="13 ЭБК Optima"/>
      <sheetName val="14 Водосточные системы GL"/>
      <sheetName val="15 Водосточная система Optima"/>
      <sheetName val="16 Виниловый сайдинг GL AME "/>
      <sheetName val="17 Mid-America"/>
      <sheetName val="18 Виниловый водосток Rohrfit"/>
      <sheetName val="19 Панельные ограждения GL"/>
      <sheetName val="20 Эл-ты панельных ограждений"/>
      <sheetName val="21 Модульные ограждения GL"/>
      <sheetName val="22 Времен.огр.+Рулон+Штакетник"/>
      <sheetName val="23 Откатные ворота"/>
      <sheetName val="24 Распашные ворота и калит"/>
      <sheetName val="25 Рекламные стенды GL"/>
      <sheetName val="26 Locinox"/>
      <sheetName val="27 Fakro"/>
      <sheetName val="28 VELUX"/>
      <sheetName val="29 Вентиляция Krovent"/>
      <sheetName val="30 Вентиляция Vilpe"/>
      <sheetName val="31 Wandstein"/>
      <sheetName val="32 Водосток HUNTER"/>
      <sheetName val="33 ЦПВС и профиля для гипсо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40" zoomScaleNormal="40" zoomScaleSheetLayoutView="40" zoomScalePageLayoutView="55" workbookViewId="0">
      <selection activeCell="B19" sqref="B19"/>
    </sheetView>
  </sheetViews>
  <sheetFormatPr defaultColWidth="25.28515625" defaultRowHeight="11.25"/>
  <cols>
    <col min="1" max="1" width="33.140625" style="2" customWidth="1"/>
    <col min="2" max="2" width="80.28515625" style="2" customWidth="1"/>
    <col min="3" max="3" width="23.140625" style="2" customWidth="1"/>
    <col min="4" max="4" width="43.42578125" style="2" customWidth="1"/>
    <col min="5" max="5" width="44.42578125" style="2" customWidth="1"/>
    <col min="6" max="6" width="43.85546875" style="2" customWidth="1"/>
    <col min="7" max="7" width="35.85546875" style="2" customWidth="1"/>
    <col min="8" max="8" width="39.7109375" style="2" customWidth="1"/>
    <col min="9" max="16384" width="25.28515625" style="2"/>
  </cols>
  <sheetData>
    <row r="1" spans="1:9">
      <c r="A1" s="1"/>
      <c r="B1" s="1"/>
      <c r="C1" s="1"/>
      <c r="D1" s="61"/>
      <c r="E1" s="62"/>
      <c r="F1" s="62"/>
      <c r="G1" s="62"/>
      <c r="H1" s="62"/>
    </row>
    <row r="2" spans="1:9">
      <c r="A2" s="1"/>
      <c r="B2" s="1"/>
      <c r="C2" s="1"/>
      <c r="D2" s="62"/>
      <c r="E2" s="62"/>
      <c r="F2" s="62"/>
      <c r="G2" s="62"/>
      <c r="H2" s="62"/>
    </row>
    <row r="3" spans="1:9">
      <c r="A3" s="1"/>
      <c r="B3" s="1"/>
      <c r="C3" s="1"/>
      <c r="D3" s="62"/>
      <c r="E3" s="62"/>
      <c r="F3" s="62"/>
      <c r="G3" s="62"/>
      <c r="H3" s="62"/>
    </row>
    <row r="4" spans="1:9">
      <c r="A4" s="1"/>
      <c r="B4" s="1"/>
      <c r="C4" s="1"/>
      <c r="D4" s="62"/>
      <c r="E4" s="62"/>
      <c r="F4" s="62"/>
      <c r="G4" s="62"/>
      <c r="H4" s="62"/>
    </row>
    <row r="5" spans="1:9">
      <c r="A5" s="1"/>
      <c r="B5" s="1"/>
      <c r="C5" s="1"/>
      <c r="D5" s="62"/>
      <c r="E5" s="62"/>
      <c r="F5" s="62"/>
      <c r="G5" s="62"/>
      <c r="H5" s="62"/>
    </row>
    <row r="6" spans="1:9">
      <c r="A6" s="1"/>
      <c r="B6" s="1"/>
      <c r="C6" s="1"/>
      <c r="D6" s="62"/>
      <c r="E6" s="62"/>
      <c r="F6" s="62"/>
      <c r="G6" s="62"/>
      <c r="H6" s="62"/>
    </row>
    <row r="7" spans="1:9">
      <c r="A7" s="1"/>
      <c r="B7" s="1"/>
      <c r="C7" s="1"/>
      <c r="D7" s="62"/>
      <c r="E7" s="62"/>
      <c r="F7" s="62"/>
      <c r="G7" s="62"/>
      <c r="H7" s="62"/>
    </row>
    <row r="8" spans="1:9">
      <c r="A8" s="1"/>
      <c r="B8" s="1"/>
      <c r="C8" s="1"/>
      <c r="D8" s="62"/>
      <c r="E8" s="62"/>
      <c r="F8" s="62"/>
      <c r="G8" s="62"/>
      <c r="H8" s="62"/>
    </row>
    <row r="9" spans="1:9">
      <c r="A9" s="1"/>
      <c r="B9" s="1"/>
      <c r="C9" s="1"/>
      <c r="D9" s="62"/>
      <c r="E9" s="62"/>
      <c r="F9" s="62"/>
      <c r="G9" s="62"/>
      <c r="H9" s="62"/>
    </row>
    <row r="10" spans="1:9">
      <c r="A10" s="1"/>
      <c r="B10" s="1"/>
      <c r="C10" s="1"/>
      <c r="D10" s="62"/>
      <c r="E10" s="62"/>
      <c r="F10" s="62"/>
      <c r="G10" s="62"/>
      <c r="H10" s="62"/>
    </row>
    <row r="11" spans="1:9" ht="45.75" customHeight="1" thickBot="1">
      <c r="A11" s="3"/>
      <c r="B11" s="3"/>
      <c r="C11" s="3"/>
      <c r="D11" s="63"/>
      <c r="E11" s="63"/>
      <c r="F11" s="63"/>
      <c r="G11" s="63"/>
      <c r="H11" s="63"/>
    </row>
    <row r="12" spans="1:9" ht="46.5" customHeight="1">
      <c r="A12" s="77" t="s">
        <v>0</v>
      </c>
      <c r="B12" s="77"/>
      <c r="C12" s="77"/>
      <c r="D12" s="77"/>
      <c r="E12" s="77"/>
      <c r="F12" s="77"/>
      <c r="G12" s="4"/>
      <c r="H12" s="4"/>
    </row>
    <row r="13" spans="1:9" ht="37.5" customHeight="1">
      <c r="A13" s="5"/>
      <c r="B13" s="5"/>
      <c r="C13" s="6"/>
      <c r="D13" s="7" t="s">
        <v>1</v>
      </c>
      <c r="E13" s="8"/>
      <c r="F13" s="78">
        <v>42060</v>
      </c>
      <c r="G13" s="78"/>
      <c r="H13" s="9"/>
    </row>
    <row r="14" spans="1:9" ht="37.5">
      <c r="A14" s="79"/>
      <c r="B14" s="81" t="s">
        <v>2</v>
      </c>
      <c r="C14" s="81" t="s">
        <v>3</v>
      </c>
      <c r="D14" s="71" t="s">
        <v>4</v>
      </c>
      <c r="E14" s="72"/>
      <c r="F14" s="73"/>
      <c r="G14" s="10"/>
      <c r="H14" s="11"/>
    </row>
    <row r="15" spans="1:9" ht="75">
      <c r="A15" s="80"/>
      <c r="B15" s="82"/>
      <c r="C15" s="82"/>
      <c r="D15" s="12" t="s">
        <v>5</v>
      </c>
      <c r="E15" s="12" t="s">
        <v>6</v>
      </c>
      <c r="F15" s="13" t="s">
        <v>7</v>
      </c>
      <c r="G15" s="11"/>
      <c r="H15" s="14"/>
    </row>
    <row r="16" spans="1:9" ht="75" customHeight="1">
      <c r="A16" s="15"/>
      <c r="B16" s="83" t="s">
        <v>8</v>
      </c>
      <c r="C16" s="17" t="s">
        <v>9</v>
      </c>
      <c r="D16" s="18">
        <f>ROUND(628*(1-C59),2)</f>
        <v>628</v>
      </c>
      <c r="E16" s="18">
        <f>ROUND(880*(1-D59),2)</f>
        <v>880</v>
      </c>
      <c r="F16" s="18">
        <f>ROUND(1052*(1-E59),2)</f>
        <v>1052</v>
      </c>
      <c r="G16" s="11"/>
      <c r="H16" s="19"/>
      <c r="I16" s="20"/>
    </row>
    <row r="17" spans="1:9" ht="75" customHeight="1">
      <c r="A17" s="15"/>
      <c r="B17" s="16" t="s">
        <v>10</v>
      </c>
      <c r="C17" s="17" t="s">
        <v>9</v>
      </c>
      <c r="D17" s="18">
        <f>ROUND(116*(1-C59),2)</f>
        <v>116</v>
      </c>
      <c r="E17" s="18">
        <f>ROUND(187*(1-D59),2)</f>
        <v>187</v>
      </c>
      <c r="F17" s="18">
        <f>ROUND(190*(1-E59),2)</f>
        <v>190</v>
      </c>
      <c r="G17" s="11"/>
      <c r="H17" s="19"/>
      <c r="I17" s="20"/>
    </row>
    <row r="18" spans="1:9" ht="75" customHeight="1">
      <c r="A18" s="15"/>
      <c r="B18" s="16" t="s">
        <v>11</v>
      </c>
      <c r="C18" s="17" t="s">
        <v>9</v>
      </c>
      <c r="D18" s="18">
        <f>ROUND(100*(1-C59),2)</f>
        <v>100</v>
      </c>
      <c r="E18" s="18">
        <f>ROUND(156*(1-D59),2)</f>
        <v>156</v>
      </c>
      <c r="F18" s="18">
        <f>ROUND(161*(1-E59),2)</f>
        <v>161</v>
      </c>
      <c r="G18" s="11"/>
      <c r="H18" s="19"/>
      <c r="I18" s="20"/>
    </row>
    <row r="19" spans="1:9" ht="75" customHeight="1">
      <c r="A19" s="15"/>
      <c r="B19" s="16" t="s">
        <v>12</v>
      </c>
      <c r="C19" s="17" t="s">
        <v>9</v>
      </c>
      <c r="D19" s="18">
        <f>ROUND(562*(1-C59),2)</f>
        <v>562</v>
      </c>
      <c r="E19" s="18">
        <f>ROUND(795*(1-D59),2)</f>
        <v>795</v>
      </c>
      <c r="F19" s="18">
        <f>ROUND(914*(1-E59),2)</f>
        <v>914</v>
      </c>
      <c r="G19" s="11"/>
      <c r="H19" s="19"/>
      <c r="I19" s="20"/>
    </row>
    <row r="20" spans="1:9" ht="75" customHeight="1">
      <c r="A20" s="15"/>
      <c r="B20" s="21" t="s">
        <v>13</v>
      </c>
      <c r="C20" s="17" t="s">
        <v>9</v>
      </c>
      <c r="D20" s="18">
        <f>ROUND(898*(1-C59),2)</f>
        <v>898</v>
      </c>
      <c r="E20" s="18">
        <f>ROUND(1224*(1-D59),2)</f>
        <v>1224</v>
      </c>
      <c r="F20" s="18">
        <f>ROUND(1650*(1-E59),2)</f>
        <v>1650</v>
      </c>
      <c r="G20" s="11"/>
      <c r="H20" s="19"/>
      <c r="I20" s="20"/>
    </row>
    <row r="21" spans="1:9" ht="75" customHeight="1">
      <c r="A21" s="15"/>
      <c r="B21" s="16" t="s">
        <v>14</v>
      </c>
      <c r="C21" s="17" t="s">
        <v>9</v>
      </c>
      <c r="D21" s="18">
        <f>ROUND(240*(1-C59),2)</f>
        <v>240</v>
      </c>
      <c r="E21" s="18">
        <f>ROUND(363*(1-D59),2)</f>
        <v>363</v>
      </c>
      <c r="F21" s="18">
        <f>ROUND(368*(1-E59),2)</f>
        <v>368</v>
      </c>
      <c r="G21" s="11"/>
      <c r="H21" s="19"/>
      <c r="I21" s="20"/>
    </row>
    <row r="22" spans="1:9" ht="75" customHeight="1">
      <c r="A22" s="15"/>
      <c r="B22" s="16" t="s">
        <v>15</v>
      </c>
      <c r="C22" s="17" t="s">
        <v>9</v>
      </c>
      <c r="D22" s="18">
        <f>ROUND(1030*(1-C59),2)</f>
        <v>1030</v>
      </c>
      <c r="E22" s="18">
        <f>ROUND(1307*(1-D59),2)</f>
        <v>1307</v>
      </c>
      <c r="F22" s="18">
        <f>ROUND(1324*(1-E59),2)</f>
        <v>1324</v>
      </c>
      <c r="G22" s="11"/>
      <c r="H22" s="19"/>
      <c r="I22" s="20"/>
    </row>
    <row r="23" spans="1:9" ht="75" customHeight="1">
      <c r="A23" s="15"/>
      <c r="B23" s="16" t="s">
        <v>16</v>
      </c>
      <c r="C23" s="17" t="s">
        <v>9</v>
      </c>
      <c r="D23" s="18">
        <f>ROUND(131*(1-C59),2)</f>
        <v>131</v>
      </c>
      <c r="E23" s="18">
        <f>ROUND(167*(1-D59),2)</f>
        <v>167</v>
      </c>
      <c r="F23" s="18">
        <f>ROUND(172*(1-E59),2)</f>
        <v>172</v>
      </c>
      <c r="G23" s="11"/>
      <c r="H23" s="19"/>
      <c r="I23" s="20"/>
    </row>
    <row r="24" spans="1:9" ht="75" customHeight="1">
      <c r="A24" s="15"/>
      <c r="B24" s="16" t="s">
        <v>17</v>
      </c>
      <c r="C24" s="17" t="s">
        <v>9</v>
      </c>
      <c r="D24" s="18">
        <f>ROUND(100*(1-C59),2)</f>
        <v>100</v>
      </c>
      <c r="E24" s="18">
        <f>ROUND(130*(1-D59),2)</f>
        <v>130</v>
      </c>
      <c r="F24" s="18" t="s">
        <v>18</v>
      </c>
      <c r="G24" s="11"/>
      <c r="H24" s="19"/>
      <c r="I24" s="20"/>
    </row>
    <row r="25" spans="1:9" ht="75" customHeight="1">
      <c r="A25" s="15"/>
      <c r="B25" s="16" t="s">
        <v>19</v>
      </c>
      <c r="C25" s="17" t="s">
        <v>9</v>
      </c>
      <c r="D25" s="18" t="s">
        <v>18</v>
      </c>
      <c r="E25" s="18">
        <f>ROUND(202*(1-D59),2)</f>
        <v>202</v>
      </c>
      <c r="F25" s="18">
        <f>ROUND(208*(1-E59),2)</f>
        <v>208</v>
      </c>
      <c r="G25" s="11"/>
      <c r="H25" s="19"/>
      <c r="I25" s="20"/>
    </row>
    <row r="26" spans="1:9" ht="75" customHeight="1">
      <c r="A26" s="15"/>
      <c r="B26" s="16" t="s">
        <v>20</v>
      </c>
      <c r="C26" s="17" t="s">
        <v>9</v>
      </c>
      <c r="D26" s="18" t="s">
        <v>18</v>
      </c>
      <c r="E26" s="18" t="s">
        <v>18</v>
      </c>
      <c r="F26" s="18">
        <f>ROUND(154*(1-E59),2)</f>
        <v>154</v>
      </c>
      <c r="G26" s="11"/>
      <c r="H26" s="19"/>
      <c r="I26" s="20"/>
    </row>
    <row r="27" spans="1:9" ht="75" customHeight="1">
      <c r="A27" s="15"/>
      <c r="B27" s="16" t="s">
        <v>21</v>
      </c>
      <c r="C27" s="17" t="s">
        <v>9</v>
      </c>
      <c r="D27" s="18">
        <f>ROUND(1228*(1-C59),2)</f>
        <v>1228</v>
      </c>
      <c r="E27" s="18">
        <f>ROUND(1545*(1-D59),2)</f>
        <v>1545</v>
      </c>
      <c r="F27" s="18">
        <f>ROUND(1586*(1-E59),2)</f>
        <v>1586</v>
      </c>
      <c r="G27" s="11"/>
      <c r="H27" s="19"/>
      <c r="I27" s="20"/>
    </row>
    <row r="28" spans="1:9" ht="75" customHeight="1">
      <c r="A28" s="15"/>
      <c r="B28" s="16" t="s">
        <v>22</v>
      </c>
      <c r="C28" s="17" t="s">
        <v>9</v>
      </c>
      <c r="D28" s="18">
        <f>ROUND(784*(1-C59),2)</f>
        <v>784</v>
      </c>
      <c r="E28" s="18">
        <f>ROUND(1176*(1-D59),2)</f>
        <v>1176</v>
      </c>
      <c r="F28" s="18">
        <f>ROUND(1265*(1-E59),2)</f>
        <v>1265</v>
      </c>
      <c r="G28" s="11"/>
      <c r="H28" s="19"/>
      <c r="I28" s="20"/>
    </row>
    <row r="29" spans="1:9" ht="75" customHeight="1">
      <c r="A29" s="15"/>
      <c r="B29" s="22" t="s">
        <v>23</v>
      </c>
      <c r="C29" s="17" t="s">
        <v>9</v>
      </c>
      <c r="D29" s="18">
        <f>ROUND(275*(1-C59),2)</f>
        <v>275</v>
      </c>
      <c r="E29" s="18">
        <f>ROUND(414*(1-D59),2)</f>
        <v>414</v>
      </c>
      <c r="F29" s="18">
        <f>ROUND(422*(1-E59),2)</f>
        <v>422</v>
      </c>
      <c r="G29" s="11"/>
      <c r="H29" s="19"/>
      <c r="I29" s="20"/>
    </row>
    <row r="30" spans="1:9" ht="75" customHeight="1">
      <c r="A30" s="15"/>
      <c r="B30" s="16" t="s">
        <v>24</v>
      </c>
      <c r="C30" s="17" t="s">
        <v>9</v>
      </c>
      <c r="D30" s="18">
        <f>ROUND(227*(1-C59),2)</f>
        <v>227</v>
      </c>
      <c r="E30" s="18">
        <f>ROUND(370*(1-D59),2)</f>
        <v>370</v>
      </c>
      <c r="F30" s="18">
        <f>ROUND(380*(1-E59),2)</f>
        <v>380</v>
      </c>
      <c r="G30" s="11"/>
      <c r="H30" s="19"/>
      <c r="I30" s="20"/>
    </row>
    <row r="31" spans="1:9" ht="75" customHeight="1">
      <c r="A31" s="15"/>
      <c r="B31" s="16" t="s">
        <v>25</v>
      </c>
      <c r="C31" s="17" t="s">
        <v>9</v>
      </c>
      <c r="D31" s="18">
        <f>ROUND(240*(1-C59),2)</f>
        <v>240</v>
      </c>
      <c r="E31" s="18">
        <f>ROUND(398*(1-D59),2)</f>
        <v>398</v>
      </c>
      <c r="F31" s="18">
        <f>ROUND(404*(1-E59),2)</f>
        <v>404</v>
      </c>
      <c r="G31" s="11"/>
      <c r="H31" s="19"/>
      <c r="I31" s="20"/>
    </row>
    <row r="32" spans="1:9" ht="75" customHeight="1">
      <c r="A32" s="15"/>
      <c r="B32" s="16" t="s">
        <v>26</v>
      </c>
      <c r="C32" s="17" t="s">
        <v>9</v>
      </c>
      <c r="D32" s="18">
        <f>ROUND(131*(1-C59),2)</f>
        <v>131</v>
      </c>
      <c r="E32" s="18">
        <f>ROUND(232*(1-D59),2)</f>
        <v>232</v>
      </c>
      <c r="F32" s="18">
        <f>ROUND(238*(1-E59),2)</f>
        <v>238</v>
      </c>
      <c r="G32" s="11"/>
      <c r="H32" s="19"/>
      <c r="I32" s="20"/>
    </row>
    <row r="33" spans="1:11" ht="75" customHeight="1">
      <c r="A33" s="15"/>
      <c r="B33" s="16" t="s">
        <v>27</v>
      </c>
      <c r="C33" s="17" t="s">
        <v>9</v>
      </c>
      <c r="D33" s="18">
        <f>ROUND(100*(1-C59),2)</f>
        <v>100</v>
      </c>
      <c r="E33" s="18">
        <f>ROUND(157*(1-D59),2)</f>
        <v>157</v>
      </c>
      <c r="F33" s="18">
        <f>ROUND(161*(1-E59),2)</f>
        <v>161</v>
      </c>
      <c r="G33" s="11"/>
      <c r="H33" s="19"/>
      <c r="I33" s="20"/>
    </row>
    <row r="34" spans="1:11" ht="75" customHeight="1">
      <c r="A34" s="15"/>
      <c r="B34" s="16" t="s">
        <v>28</v>
      </c>
      <c r="C34" s="17" t="s">
        <v>9</v>
      </c>
      <c r="D34" s="18">
        <f>ROUND(198*(1-C59),2)</f>
        <v>198</v>
      </c>
      <c r="E34" s="18">
        <f>ROUND(291*(1-D59),2)</f>
        <v>291</v>
      </c>
      <c r="F34" s="18">
        <f>ROUND(303*(1-E59),2)</f>
        <v>303</v>
      </c>
      <c r="G34" s="11"/>
      <c r="H34" s="19"/>
      <c r="I34" s="20"/>
    </row>
    <row r="35" spans="1:11" ht="75" customHeight="1">
      <c r="A35" s="15"/>
      <c r="B35" s="16" t="s">
        <v>29</v>
      </c>
      <c r="C35" s="17" t="s">
        <v>9</v>
      </c>
      <c r="D35" s="18">
        <f>ROUND(26*(1-C59),2)</f>
        <v>26</v>
      </c>
      <c r="E35" s="18">
        <f>ROUND(36*(1-D59),2)</f>
        <v>36</v>
      </c>
      <c r="F35" s="18">
        <f>ROUND(36*(1-E59),2)</f>
        <v>36</v>
      </c>
      <c r="G35" s="11"/>
      <c r="H35" s="19"/>
      <c r="I35" s="20"/>
    </row>
    <row r="36" spans="1:11" ht="75" customHeight="1">
      <c r="A36" s="15"/>
      <c r="B36" s="16" t="s">
        <v>30</v>
      </c>
      <c r="C36" s="17" t="s">
        <v>9</v>
      </c>
      <c r="D36" s="68">
        <v>57</v>
      </c>
      <c r="E36" s="69"/>
      <c r="F36" s="70"/>
      <c r="G36" s="11"/>
      <c r="H36" s="19"/>
      <c r="I36" s="20"/>
    </row>
    <row r="37" spans="1:11" ht="37.5">
      <c r="A37" s="71" t="s">
        <v>31</v>
      </c>
      <c r="B37" s="72"/>
      <c r="C37" s="73"/>
      <c r="D37" s="71" t="s">
        <v>32</v>
      </c>
      <c r="E37" s="72"/>
      <c r="F37" s="73"/>
      <c r="G37" s="9"/>
      <c r="H37" s="23"/>
    </row>
    <row r="38" spans="1:11" ht="37.5">
      <c r="A38" s="71" t="s">
        <v>44</v>
      </c>
      <c r="B38" s="72"/>
      <c r="C38" s="72"/>
      <c r="D38" s="72"/>
      <c r="E38" s="72"/>
      <c r="F38" s="73"/>
      <c r="G38" s="9"/>
      <c r="H38" s="23"/>
    </row>
    <row r="39" spans="1:11" ht="75" customHeight="1">
      <c r="A39" s="24"/>
      <c r="B39" s="25" t="s">
        <v>33</v>
      </c>
      <c r="C39" s="26" t="s">
        <v>9</v>
      </c>
      <c r="D39" s="74">
        <v>378</v>
      </c>
      <c r="E39" s="75"/>
      <c r="F39" s="76"/>
      <c r="G39" s="9"/>
      <c r="H39" s="27"/>
    </row>
    <row r="40" spans="1:11" ht="75" customHeight="1">
      <c r="A40" s="24"/>
      <c r="B40" s="25" t="s">
        <v>34</v>
      </c>
      <c r="C40" s="26" t="s">
        <v>9</v>
      </c>
      <c r="D40" s="74">
        <v>130</v>
      </c>
      <c r="E40" s="75"/>
      <c r="F40" s="76"/>
      <c r="G40" s="9"/>
      <c r="H40" s="27"/>
    </row>
    <row r="41" spans="1:11" ht="75">
      <c r="A41" s="24"/>
      <c r="B41" s="25" t="s">
        <v>35</v>
      </c>
      <c r="C41" s="26" t="s">
        <v>9</v>
      </c>
      <c r="D41" s="58">
        <v>7150</v>
      </c>
      <c r="E41" s="59"/>
      <c r="F41" s="60"/>
      <c r="G41" s="9"/>
      <c r="H41" s="27"/>
    </row>
    <row r="42" spans="1:11" ht="86.25" customHeight="1">
      <c r="A42" s="24"/>
      <c r="B42" s="28" t="s">
        <v>36</v>
      </c>
      <c r="C42" s="26" t="s">
        <v>9</v>
      </c>
      <c r="D42" s="58">
        <v>3718</v>
      </c>
      <c r="E42" s="59"/>
      <c r="F42" s="60"/>
      <c r="G42" s="9"/>
      <c r="H42" s="29"/>
      <c r="I42" s="30"/>
      <c r="J42" s="57"/>
      <c r="K42" s="57"/>
    </row>
    <row r="43" spans="1:11" ht="86.25" customHeight="1">
      <c r="A43" s="31"/>
      <c r="B43" s="21" t="s">
        <v>37</v>
      </c>
      <c r="C43" s="17" t="s">
        <v>9</v>
      </c>
      <c r="D43" s="58">
        <v>4500</v>
      </c>
      <c r="E43" s="59"/>
      <c r="F43" s="60"/>
      <c r="G43" s="9"/>
      <c r="H43" s="29"/>
      <c r="I43" s="32"/>
      <c r="J43" s="57"/>
      <c r="K43" s="57"/>
    </row>
    <row r="44" spans="1:11" ht="86.25" customHeight="1">
      <c r="A44" s="10"/>
      <c r="B44" s="33"/>
      <c r="C44" s="34"/>
      <c r="D44" s="35"/>
      <c r="E44" s="35"/>
      <c r="F44" s="35"/>
      <c r="G44" s="9"/>
      <c r="H44" s="27"/>
    </row>
    <row r="45" spans="1:11" ht="37.5">
      <c r="A45" s="36" t="s">
        <v>38</v>
      </c>
      <c r="B45" s="37"/>
      <c r="C45" s="38"/>
      <c r="D45" s="38"/>
      <c r="E45" s="38"/>
      <c r="F45" s="38"/>
      <c r="G45" s="38"/>
      <c r="H45" s="39"/>
    </row>
    <row r="46" spans="1:11" ht="37.5">
      <c r="A46" s="37" t="s">
        <v>39</v>
      </c>
      <c r="B46" s="37"/>
      <c r="C46" s="38"/>
      <c r="D46" s="38"/>
      <c r="E46" s="38"/>
      <c r="F46" s="38"/>
      <c r="G46" s="38"/>
      <c r="H46" s="40"/>
    </row>
    <row r="47" spans="1:11" ht="37.5">
      <c r="A47" s="37" t="s">
        <v>40</v>
      </c>
      <c r="B47" s="37"/>
      <c r="C47" s="38"/>
      <c r="D47" s="38"/>
      <c r="E47" s="38"/>
      <c r="F47" s="38"/>
      <c r="G47" s="38"/>
      <c r="H47" s="41"/>
    </row>
    <row r="48" spans="1:11" ht="37.5">
      <c r="C48" s="38"/>
      <c r="D48" s="38"/>
      <c r="E48" s="38"/>
      <c r="F48" s="38"/>
      <c r="G48" s="38"/>
      <c r="H48" s="41"/>
    </row>
    <row r="49" spans="1:8" ht="37.5">
      <c r="A49" s="42" t="s">
        <v>41</v>
      </c>
      <c r="C49" s="38"/>
      <c r="D49" s="38"/>
      <c r="E49" s="38"/>
      <c r="F49" s="38"/>
      <c r="G49" s="38"/>
      <c r="H49" s="41"/>
    </row>
    <row r="50" spans="1:8" ht="37.5">
      <c r="A50" s="43" t="s">
        <v>42</v>
      </c>
      <c r="B50" s="44"/>
      <c r="C50" s="38"/>
      <c r="D50" s="38"/>
      <c r="E50" s="38"/>
      <c r="F50" s="38"/>
      <c r="G50" s="38"/>
      <c r="H50" s="38"/>
    </row>
    <row r="51" spans="1:8" ht="37.5">
      <c r="A51" s="45" t="s">
        <v>43</v>
      </c>
      <c r="B51" s="44"/>
      <c r="C51" s="46"/>
      <c r="D51" s="46"/>
      <c r="E51" s="46"/>
      <c r="F51" s="46"/>
      <c r="G51" s="46"/>
      <c r="H51" s="46"/>
    </row>
    <row r="52" spans="1:8" ht="37.5">
      <c r="A52" s="42"/>
      <c r="B52" s="44"/>
      <c r="C52" s="46"/>
      <c r="D52" s="46"/>
      <c r="E52" s="46"/>
      <c r="F52" s="46"/>
      <c r="G52" s="46"/>
      <c r="H52" s="46"/>
    </row>
    <row r="53" spans="1:8" ht="37.5">
      <c r="A53" s="47"/>
      <c r="B53" s="37"/>
      <c r="C53" s="46"/>
      <c r="D53" s="46"/>
      <c r="E53" s="46"/>
      <c r="F53" s="46"/>
      <c r="G53" s="46"/>
      <c r="H53" s="46"/>
    </row>
    <row r="54" spans="1:8" ht="37.5">
      <c r="A54" s="48"/>
      <c r="B54" s="48"/>
      <c r="C54" s="49"/>
      <c r="D54" s="49"/>
      <c r="E54" s="49"/>
      <c r="F54" s="49"/>
      <c r="G54" s="49"/>
      <c r="H54" s="49"/>
    </row>
    <row r="55" spans="1:8" ht="37.5">
      <c r="A55" s="48"/>
      <c r="B55" s="48"/>
      <c r="C55" s="49"/>
      <c r="D55" s="49"/>
      <c r="E55" s="49"/>
      <c r="F55" s="49"/>
      <c r="G55" s="49"/>
      <c r="H55" s="49"/>
    </row>
    <row r="56" spans="1:8" ht="37.5">
      <c r="A56" s="48"/>
      <c r="C56" s="38"/>
      <c r="D56" s="38"/>
      <c r="E56" s="38"/>
      <c r="F56" s="38"/>
      <c r="G56" s="38"/>
      <c r="H56" s="38"/>
    </row>
    <row r="57" spans="1:8" ht="37.5">
      <c r="A57" s="38"/>
      <c r="B57" s="38"/>
      <c r="C57" s="38"/>
      <c r="D57" s="38"/>
      <c r="E57" s="38"/>
      <c r="F57" s="38"/>
      <c r="G57" s="38"/>
      <c r="H57" s="38"/>
    </row>
    <row r="58" spans="1:8" ht="33.75">
      <c r="A58" s="64"/>
      <c r="B58" s="65"/>
      <c r="C58" s="53"/>
      <c r="D58" s="53"/>
      <c r="E58" s="54"/>
      <c r="F58" s="50"/>
      <c r="G58" s="51"/>
      <c r="H58" s="50"/>
    </row>
    <row r="59" spans="1:8" ht="55.5" customHeight="1">
      <c r="A59" s="66"/>
      <c r="B59" s="67"/>
      <c r="C59" s="55"/>
      <c r="D59" s="56"/>
      <c r="E59" s="56"/>
      <c r="F59" s="52"/>
      <c r="G59" s="51"/>
      <c r="H59" s="52"/>
    </row>
  </sheetData>
  <sheetProtection formatCells="0" formatColumns="0" formatRows="0" insertColumns="0" insertRows="0" insertHyperlinks="0" deleteColumns="0" deleteRows="0" sort="0" autoFilter="0" pivotTables="0"/>
  <mergeCells count="19">
    <mergeCell ref="B14:B15"/>
    <mergeCell ref="C14:C15"/>
    <mergeCell ref="D14:F14"/>
    <mergeCell ref="J42:K42"/>
    <mergeCell ref="D43:F43"/>
    <mergeCell ref="J43:K43"/>
    <mergeCell ref="D1:H11"/>
    <mergeCell ref="A58:B59"/>
    <mergeCell ref="D36:F36"/>
    <mergeCell ref="A37:C37"/>
    <mergeCell ref="D37:F37"/>
    <mergeCell ref="A38:F38"/>
    <mergeCell ref="D39:F39"/>
    <mergeCell ref="D40:F40"/>
    <mergeCell ref="D41:F41"/>
    <mergeCell ref="D42:F42"/>
    <mergeCell ref="A12:F12"/>
    <mergeCell ref="F13:G13"/>
    <mergeCell ref="A14:A15"/>
  </mergeCells>
  <printOptions horizontalCentered="1"/>
  <pageMargins left="0.11811023622047245" right="0" top="0" bottom="0" header="0" footer="0"/>
  <pageSetup paperSize="9" scale="28" orientation="portrait" r:id="rId1"/>
  <headerFooter>
    <oddFooter>&amp;R&amp;20Стр. &amp;P &amp;18из  &amp;N&amp;A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Водосточные системы GL</vt:lpstr>
      <vt:lpstr>'18 Водосточные системы GL'!Область_печати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2015-11-19T09:12:46Z</cp:lastPrinted>
  <dcterms:created xsi:type="dcterms:W3CDTF">2015-11-19T08:39:29Z</dcterms:created>
  <dcterms:modified xsi:type="dcterms:W3CDTF">2015-11-19T09:13:30Z</dcterms:modified>
</cp:coreProperties>
</file>